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5"/>
  <workbookPr defaultThemeVersion="166925"/>
  <mc:AlternateContent xmlns:mc="http://schemas.openxmlformats.org/markup-compatibility/2006">
    <mc:Choice Requires="x15">
      <x15ac:absPath xmlns:x15ac="http://schemas.microsoft.com/office/spreadsheetml/2010/11/ac" url="https://cautacppu.sharepoint.com/sites/RSHResearch/RSH  Almanac/2. Canada and the Provinces/Formatted for Upload/"/>
    </mc:Choice>
  </mc:AlternateContent>
  <xr:revisionPtr revIDLastSave="516" documentId="8_{CF30360E-9F0C-4FA7-AD53-44A2F9110895}" xr6:coauthVersionLast="47" xr6:coauthVersionMax="47" xr10:uidLastSave="{A0BD7E57-8EC3-4EF5-8E23-AA652A47EA1A}"/>
  <bookViews>
    <workbookView xWindow="-28920" yWindow="-15" windowWidth="29040" windowHeight="15840" xr2:uid="{66038794-00FC-49EA-B986-346E13812DAC}"/>
  </bookViews>
  <sheets>
    <sheet name="2.6 constant 2019$" sheetId="1" r:id="rId1"/>
    <sheet name="Chart" sheetId="5" r:id="rId2"/>
    <sheet name="2.6 current $" sheetId="3" r:id="rId3"/>
    <sheet name="CPI"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33" i="1" l="1"/>
  <c r="B2" i="1"/>
  <c r="C2" i="1"/>
  <c r="D2" i="1"/>
  <c r="E2" i="1"/>
  <c r="F2" i="1"/>
  <c r="C69" i="1"/>
  <c r="D69" i="1"/>
  <c r="E69" i="1"/>
  <c r="F69" i="1"/>
  <c r="G69" i="1"/>
  <c r="H69" i="1"/>
  <c r="I69" i="1"/>
  <c r="J69" i="1"/>
  <c r="K69" i="1"/>
  <c r="L69" i="1"/>
  <c r="M69" i="1"/>
  <c r="N69" i="1"/>
  <c r="O69" i="1"/>
  <c r="P69" i="1"/>
  <c r="Q69" i="1"/>
  <c r="R69" i="1"/>
  <c r="S69" i="1"/>
  <c r="T69" i="1"/>
  <c r="B69" i="1"/>
  <c r="B56" i="1"/>
  <c r="C56" i="1"/>
  <c r="D56" i="1"/>
  <c r="E56" i="1"/>
  <c r="F56" i="1"/>
  <c r="G56" i="1"/>
  <c r="H56" i="1"/>
  <c r="I56" i="1"/>
  <c r="J56" i="1"/>
  <c r="J54" i="1" s="1"/>
  <c r="K56" i="1"/>
  <c r="L56" i="1"/>
  <c r="M56" i="1"/>
  <c r="N56" i="1"/>
  <c r="O56" i="1"/>
  <c r="P56" i="1"/>
  <c r="Q56" i="1"/>
  <c r="R56" i="1"/>
  <c r="S56" i="1"/>
  <c r="B57" i="1"/>
  <c r="C57" i="1"/>
  <c r="D57" i="1"/>
  <c r="E57" i="1"/>
  <c r="F57" i="1"/>
  <c r="G57" i="1"/>
  <c r="H57" i="1"/>
  <c r="I57" i="1"/>
  <c r="J57" i="1"/>
  <c r="K57" i="1"/>
  <c r="L57" i="1"/>
  <c r="M57" i="1"/>
  <c r="N57" i="1"/>
  <c r="O57" i="1"/>
  <c r="P57" i="1"/>
  <c r="Q57" i="1"/>
  <c r="R57" i="1"/>
  <c r="S57" i="1"/>
  <c r="B58" i="1"/>
  <c r="C58" i="1"/>
  <c r="D58" i="1"/>
  <c r="E58" i="1"/>
  <c r="F58" i="1"/>
  <c r="G58" i="1"/>
  <c r="H58" i="1"/>
  <c r="I58" i="1"/>
  <c r="J58" i="1"/>
  <c r="K58" i="1"/>
  <c r="L58" i="1"/>
  <c r="M58" i="1"/>
  <c r="N58" i="1"/>
  <c r="O58" i="1"/>
  <c r="P58" i="1"/>
  <c r="Q58" i="1"/>
  <c r="R58" i="1"/>
  <c r="S58" i="1"/>
  <c r="B59" i="1"/>
  <c r="C59" i="1"/>
  <c r="D59" i="1"/>
  <c r="E59" i="1"/>
  <c r="F59" i="1"/>
  <c r="G59" i="1"/>
  <c r="H59" i="1"/>
  <c r="I59" i="1"/>
  <c r="J59" i="1"/>
  <c r="K59" i="1"/>
  <c r="L59" i="1"/>
  <c r="M59" i="1"/>
  <c r="N59" i="1"/>
  <c r="O59" i="1"/>
  <c r="P59" i="1"/>
  <c r="Q59" i="1"/>
  <c r="R59" i="1"/>
  <c r="S59" i="1"/>
  <c r="B60" i="1"/>
  <c r="C60" i="1"/>
  <c r="D60" i="1"/>
  <c r="E60" i="1"/>
  <c r="F60" i="1"/>
  <c r="G60" i="1"/>
  <c r="H60" i="1"/>
  <c r="I60" i="1"/>
  <c r="J60" i="1"/>
  <c r="K60" i="1"/>
  <c r="L60" i="1"/>
  <c r="M60" i="1"/>
  <c r="N60" i="1"/>
  <c r="O60" i="1"/>
  <c r="P60" i="1"/>
  <c r="Q60" i="1"/>
  <c r="R60" i="1"/>
  <c r="S60" i="1"/>
  <c r="B61" i="1"/>
  <c r="C61" i="1"/>
  <c r="D61" i="1"/>
  <c r="E61" i="1"/>
  <c r="F61" i="1"/>
  <c r="G61" i="1"/>
  <c r="H61" i="1"/>
  <c r="I61" i="1"/>
  <c r="J61" i="1"/>
  <c r="K61" i="1"/>
  <c r="L61" i="1"/>
  <c r="M61" i="1"/>
  <c r="N61" i="1"/>
  <c r="O61" i="1"/>
  <c r="P61" i="1"/>
  <c r="Q61" i="1"/>
  <c r="R61" i="1"/>
  <c r="S61" i="1"/>
  <c r="B62" i="1"/>
  <c r="C62" i="1"/>
  <c r="D62" i="1"/>
  <c r="E62" i="1"/>
  <c r="F62" i="1"/>
  <c r="G62" i="1"/>
  <c r="H62" i="1"/>
  <c r="I62" i="1"/>
  <c r="J62" i="1"/>
  <c r="K62" i="1"/>
  <c r="L62" i="1"/>
  <c r="M62" i="1"/>
  <c r="N62" i="1"/>
  <c r="O62" i="1"/>
  <c r="P62" i="1"/>
  <c r="Q62" i="1"/>
  <c r="R62" i="1"/>
  <c r="S62" i="1"/>
  <c r="B63" i="1"/>
  <c r="C63" i="1"/>
  <c r="D63" i="1"/>
  <c r="E63" i="1"/>
  <c r="F63" i="1"/>
  <c r="G63" i="1"/>
  <c r="H63" i="1"/>
  <c r="I63" i="1"/>
  <c r="J63" i="1"/>
  <c r="K63" i="1"/>
  <c r="L63" i="1"/>
  <c r="M63" i="1"/>
  <c r="N63" i="1"/>
  <c r="O63" i="1"/>
  <c r="P63" i="1"/>
  <c r="Q63" i="1"/>
  <c r="R63" i="1"/>
  <c r="S63" i="1"/>
  <c r="B64" i="1"/>
  <c r="C64" i="1"/>
  <c r="D64" i="1"/>
  <c r="E64" i="1"/>
  <c r="F64" i="1"/>
  <c r="G64" i="1"/>
  <c r="H64" i="1"/>
  <c r="I64" i="1"/>
  <c r="J64" i="1"/>
  <c r="K64" i="1"/>
  <c r="L64" i="1"/>
  <c r="M64" i="1"/>
  <c r="N64" i="1"/>
  <c r="O64" i="1"/>
  <c r="P64" i="1"/>
  <c r="Q64" i="1"/>
  <c r="R64" i="1"/>
  <c r="S64" i="1"/>
  <c r="B65" i="1"/>
  <c r="C65" i="1"/>
  <c r="D65" i="1"/>
  <c r="E65" i="1"/>
  <c r="F65" i="1"/>
  <c r="G65" i="1"/>
  <c r="H65" i="1"/>
  <c r="I65" i="1"/>
  <c r="J65" i="1"/>
  <c r="K65" i="1"/>
  <c r="L65" i="1"/>
  <c r="M65" i="1"/>
  <c r="N65" i="1"/>
  <c r="O65" i="1"/>
  <c r="P65" i="1"/>
  <c r="Q65" i="1"/>
  <c r="R65" i="1"/>
  <c r="S65" i="1"/>
  <c r="B66" i="1"/>
  <c r="C66" i="1"/>
  <c r="D66" i="1"/>
  <c r="E66" i="1"/>
  <c r="F66" i="1"/>
  <c r="G66" i="1"/>
  <c r="H66" i="1"/>
  <c r="I66" i="1"/>
  <c r="J66" i="1"/>
  <c r="K66" i="1"/>
  <c r="L66" i="1"/>
  <c r="M66" i="1"/>
  <c r="N66" i="1"/>
  <c r="O66" i="1"/>
  <c r="P66" i="1"/>
  <c r="Q66" i="1"/>
  <c r="R66" i="1"/>
  <c r="S66" i="1"/>
  <c r="B67" i="1"/>
  <c r="C67" i="1"/>
  <c r="D67" i="1"/>
  <c r="E67" i="1"/>
  <c r="F67" i="1"/>
  <c r="G67" i="1"/>
  <c r="H67" i="1"/>
  <c r="I67" i="1"/>
  <c r="J67" i="1"/>
  <c r="K67" i="1"/>
  <c r="L67" i="1"/>
  <c r="M67" i="1"/>
  <c r="N67" i="1"/>
  <c r="O67" i="1"/>
  <c r="P67" i="1"/>
  <c r="Q67" i="1"/>
  <c r="R67" i="1"/>
  <c r="S67" i="1"/>
  <c r="B68" i="1"/>
  <c r="C68" i="1"/>
  <c r="D68" i="1"/>
  <c r="E68" i="1"/>
  <c r="F68" i="1"/>
  <c r="G68" i="1"/>
  <c r="H68" i="1"/>
  <c r="I68" i="1"/>
  <c r="J68" i="1"/>
  <c r="K68" i="1"/>
  <c r="L68" i="1"/>
  <c r="M68" i="1"/>
  <c r="N68" i="1"/>
  <c r="O68" i="1"/>
  <c r="P68" i="1"/>
  <c r="Q68" i="1"/>
  <c r="R68" i="1"/>
  <c r="S68" i="1"/>
  <c r="H55" i="1"/>
  <c r="H54" i="1" s="1"/>
  <c r="G55" i="1"/>
  <c r="F55" i="1"/>
  <c r="E55" i="1"/>
  <c r="E54" i="1" s="1"/>
  <c r="D55" i="1"/>
  <c r="C55" i="1"/>
  <c r="B55" i="1"/>
  <c r="I55" i="1"/>
  <c r="J55" i="1"/>
  <c r="K55" i="1"/>
  <c r="L55" i="1"/>
  <c r="L54" i="1" s="1"/>
  <c r="M55" i="1"/>
  <c r="N55" i="1"/>
  <c r="O55" i="1"/>
  <c r="O54" i="1" s="1"/>
  <c r="P55" i="1"/>
  <c r="P54" i="1" s="1"/>
  <c r="Q55" i="1"/>
  <c r="R55" i="1"/>
  <c r="S55" i="1"/>
  <c r="T56" i="1"/>
  <c r="T57" i="1"/>
  <c r="T58" i="1"/>
  <c r="T59" i="1"/>
  <c r="T60" i="1"/>
  <c r="T61" i="1"/>
  <c r="T62" i="1"/>
  <c r="T63" i="1"/>
  <c r="T64" i="1"/>
  <c r="T65" i="1"/>
  <c r="T66" i="1"/>
  <c r="T67" i="1"/>
  <c r="T68" i="1"/>
  <c r="T55" i="1"/>
  <c r="G54" i="1"/>
  <c r="N54" i="1"/>
  <c r="T54" i="1"/>
  <c r="I54" i="1"/>
  <c r="B54" i="1"/>
  <c r="K54" i="1"/>
  <c r="F54" i="1"/>
  <c r="Q54" i="1"/>
  <c r="R54" i="1"/>
  <c r="S54" i="1"/>
  <c r="C33" i="1"/>
  <c r="D33" i="1"/>
  <c r="D45" i="1" s="1"/>
  <c r="E33" i="1"/>
  <c r="E45" i="1" s="1"/>
  <c r="F33" i="1"/>
  <c r="G33" i="1"/>
  <c r="H33" i="1"/>
  <c r="H48" i="1" s="1"/>
  <c r="I33" i="1"/>
  <c r="J33" i="1"/>
  <c r="J47" i="1" s="1"/>
  <c r="K33" i="1"/>
  <c r="K46" i="1" s="1"/>
  <c r="L33" i="1"/>
  <c r="L47" i="1" s="1"/>
  <c r="M33" i="1"/>
  <c r="M45" i="1" s="1"/>
  <c r="N33" i="1"/>
  <c r="N45" i="1" s="1"/>
  <c r="O33" i="1"/>
  <c r="P33" i="1"/>
  <c r="P49" i="1" s="1"/>
  <c r="Q33" i="1"/>
  <c r="Q45" i="1" s="1"/>
  <c r="R33" i="1"/>
  <c r="S33" i="1"/>
  <c r="S46" i="1" s="1"/>
  <c r="T33" i="1"/>
  <c r="T47" i="1" s="1"/>
  <c r="H46" i="1"/>
  <c r="J45" i="1"/>
  <c r="M46" i="1"/>
  <c r="O45" i="1"/>
  <c r="P47" i="1"/>
  <c r="I46" i="1"/>
  <c r="B33" i="1"/>
  <c r="B47" i="1" s="1"/>
  <c r="C45" i="1"/>
  <c r="F45" i="1"/>
  <c r="G45" i="1"/>
  <c r="H45" i="1"/>
  <c r="L45" i="1"/>
  <c r="R45" i="1"/>
  <c r="T45" i="1"/>
  <c r="C46" i="1"/>
  <c r="F46" i="1"/>
  <c r="G46" i="1"/>
  <c r="J46" i="1"/>
  <c r="L46" i="1"/>
  <c r="R46" i="1"/>
  <c r="T46" i="1"/>
  <c r="C47" i="1"/>
  <c r="F47" i="1"/>
  <c r="G47" i="1"/>
  <c r="R47" i="1"/>
  <c r="S47" i="1"/>
  <c r="C48" i="1"/>
  <c r="F48" i="1"/>
  <c r="G48" i="1"/>
  <c r="J48" i="1"/>
  <c r="L48" i="1"/>
  <c r="R48" i="1"/>
  <c r="S48" i="1"/>
  <c r="C49" i="1"/>
  <c r="F49" i="1"/>
  <c r="G49" i="1"/>
  <c r="H49" i="1"/>
  <c r="L49" i="1"/>
  <c r="M49" i="1"/>
  <c r="R49" i="1"/>
  <c r="S49" i="1"/>
  <c r="B49" i="1"/>
  <c r="B48" i="1"/>
  <c r="A47" i="1"/>
  <c r="A48" i="1"/>
  <c r="A49" i="1"/>
  <c r="A45" i="1"/>
  <c r="A46" i="1"/>
  <c r="A44" i="1"/>
  <c r="B11" i="1"/>
  <c r="C11" i="1"/>
  <c r="D11" i="1"/>
  <c r="E11" i="1"/>
  <c r="F11" i="1"/>
  <c r="G11" i="1"/>
  <c r="H11" i="1"/>
  <c r="I11" i="1"/>
  <c r="J11" i="1"/>
  <c r="K11" i="1"/>
  <c r="L11" i="1"/>
  <c r="M11" i="1"/>
  <c r="N11" i="1"/>
  <c r="O11" i="1"/>
  <c r="P11" i="1"/>
  <c r="Q11" i="1"/>
  <c r="R11" i="1"/>
  <c r="S11" i="1"/>
  <c r="B12" i="1"/>
  <c r="C12" i="1"/>
  <c r="D12" i="1"/>
  <c r="E12" i="1"/>
  <c r="F12" i="1"/>
  <c r="G12" i="1"/>
  <c r="H12" i="1"/>
  <c r="I12" i="1"/>
  <c r="J12" i="1"/>
  <c r="K12" i="1"/>
  <c r="L12" i="1"/>
  <c r="M12" i="1"/>
  <c r="N12" i="1"/>
  <c r="O12" i="1"/>
  <c r="P12" i="1"/>
  <c r="Q12" i="1"/>
  <c r="R12" i="1"/>
  <c r="S12" i="1"/>
  <c r="B13" i="1"/>
  <c r="C13" i="1"/>
  <c r="D13" i="1"/>
  <c r="E13" i="1"/>
  <c r="F13" i="1"/>
  <c r="G13" i="1"/>
  <c r="H13" i="1"/>
  <c r="I13" i="1"/>
  <c r="J13" i="1"/>
  <c r="K13" i="1"/>
  <c r="L13" i="1"/>
  <c r="M13" i="1"/>
  <c r="N13" i="1"/>
  <c r="O13" i="1"/>
  <c r="P13" i="1"/>
  <c r="Q13" i="1"/>
  <c r="R13" i="1"/>
  <c r="S13" i="1"/>
  <c r="B14" i="1"/>
  <c r="C14" i="1"/>
  <c r="D14" i="1"/>
  <c r="E14" i="1"/>
  <c r="F14" i="1"/>
  <c r="G14" i="1"/>
  <c r="H14" i="1"/>
  <c r="I14" i="1"/>
  <c r="J14" i="1"/>
  <c r="K14" i="1"/>
  <c r="L14" i="1"/>
  <c r="M14" i="1"/>
  <c r="N14" i="1"/>
  <c r="O14" i="1"/>
  <c r="P14" i="1"/>
  <c r="Q14" i="1"/>
  <c r="R14" i="1"/>
  <c r="S14" i="1"/>
  <c r="B15" i="1"/>
  <c r="C15" i="1"/>
  <c r="D15" i="1"/>
  <c r="E15" i="1"/>
  <c r="F15" i="1"/>
  <c r="G15" i="1"/>
  <c r="H15" i="1"/>
  <c r="I15" i="1"/>
  <c r="J15" i="1"/>
  <c r="K15" i="1"/>
  <c r="L15" i="1"/>
  <c r="M15" i="1"/>
  <c r="N15" i="1"/>
  <c r="O15" i="1"/>
  <c r="P15" i="1"/>
  <c r="Q15" i="1"/>
  <c r="R15" i="1"/>
  <c r="S15" i="1"/>
  <c r="B16" i="1"/>
  <c r="C16" i="1"/>
  <c r="D16" i="1"/>
  <c r="E16" i="1"/>
  <c r="F16" i="1"/>
  <c r="G16" i="1"/>
  <c r="H16" i="1"/>
  <c r="I16" i="1"/>
  <c r="J16" i="1"/>
  <c r="K16" i="1"/>
  <c r="L16" i="1"/>
  <c r="M16" i="1"/>
  <c r="N16" i="1"/>
  <c r="O16" i="1"/>
  <c r="P16" i="1"/>
  <c r="Q16" i="1"/>
  <c r="R16" i="1"/>
  <c r="S16" i="1"/>
  <c r="B17" i="1"/>
  <c r="C17" i="1"/>
  <c r="D17" i="1"/>
  <c r="E17" i="1"/>
  <c r="F17" i="1"/>
  <c r="G17" i="1"/>
  <c r="H17" i="1"/>
  <c r="I17" i="1"/>
  <c r="J17" i="1"/>
  <c r="K17" i="1"/>
  <c r="L17" i="1"/>
  <c r="M17" i="1"/>
  <c r="N17" i="1"/>
  <c r="O17" i="1"/>
  <c r="P17" i="1"/>
  <c r="Q17" i="1"/>
  <c r="R17" i="1"/>
  <c r="S17" i="1"/>
  <c r="B18" i="1"/>
  <c r="C18" i="1"/>
  <c r="D18" i="1"/>
  <c r="E18" i="1"/>
  <c r="F18" i="1"/>
  <c r="G18" i="1"/>
  <c r="H18" i="1"/>
  <c r="I18" i="1"/>
  <c r="J18" i="1"/>
  <c r="K18" i="1"/>
  <c r="L18" i="1"/>
  <c r="M18" i="1"/>
  <c r="N18" i="1"/>
  <c r="O18" i="1"/>
  <c r="P18" i="1"/>
  <c r="Q18" i="1"/>
  <c r="R18" i="1"/>
  <c r="S18" i="1"/>
  <c r="B19" i="1"/>
  <c r="C19" i="1"/>
  <c r="D19" i="1"/>
  <c r="E19" i="1"/>
  <c r="F19" i="1"/>
  <c r="G19" i="1"/>
  <c r="H19" i="1"/>
  <c r="I19" i="1"/>
  <c r="J19" i="1"/>
  <c r="K19" i="1"/>
  <c r="L19" i="1"/>
  <c r="M19" i="1"/>
  <c r="N19" i="1"/>
  <c r="O19" i="1"/>
  <c r="P19" i="1"/>
  <c r="Q19" i="1"/>
  <c r="R19" i="1"/>
  <c r="S19" i="1"/>
  <c r="B20" i="1"/>
  <c r="C20" i="1"/>
  <c r="D20" i="1"/>
  <c r="E20" i="1"/>
  <c r="F20" i="1"/>
  <c r="G20" i="1"/>
  <c r="H20" i="1"/>
  <c r="I20" i="1"/>
  <c r="J20" i="1"/>
  <c r="K20" i="1"/>
  <c r="L20" i="1"/>
  <c r="M20" i="1"/>
  <c r="N20" i="1"/>
  <c r="O20" i="1"/>
  <c r="P20" i="1"/>
  <c r="Q20" i="1"/>
  <c r="R20" i="1"/>
  <c r="S20" i="1"/>
  <c r="B21" i="1"/>
  <c r="C21" i="1"/>
  <c r="D21" i="1"/>
  <c r="E21" i="1"/>
  <c r="F21" i="1"/>
  <c r="G21" i="1"/>
  <c r="H21" i="1"/>
  <c r="I21" i="1"/>
  <c r="J21" i="1"/>
  <c r="K21" i="1"/>
  <c r="L21" i="1"/>
  <c r="M21" i="1"/>
  <c r="N21" i="1"/>
  <c r="O21" i="1"/>
  <c r="P21" i="1"/>
  <c r="Q21" i="1"/>
  <c r="R21" i="1"/>
  <c r="S21" i="1"/>
  <c r="B22" i="1"/>
  <c r="C22" i="1"/>
  <c r="D22" i="1"/>
  <c r="E22" i="1"/>
  <c r="F22" i="1"/>
  <c r="G22" i="1"/>
  <c r="H22" i="1"/>
  <c r="I22" i="1"/>
  <c r="J22" i="1"/>
  <c r="K22" i="1"/>
  <c r="L22" i="1"/>
  <c r="M22" i="1"/>
  <c r="N22" i="1"/>
  <c r="O22" i="1"/>
  <c r="P22" i="1"/>
  <c r="Q22" i="1"/>
  <c r="R22" i="1"/>
  <c r="S22" i="1"/>
  <c r="B23" i="1"/>
  <c r="C23" i="1"/>
  <c r="D23" i="1"/>
  <c r="E23" i="1"/>
  <c r="F23" i="1"/>
  <c r="G23" i="1"/>
  <c r="H23" i="1"/>
  <c r="I23" i="1"/>
  <c r="J23" i="1"/>
  <c r="K23" i="1"/>
  <c r="L23" i="1"/>
  <c r="M23" i="1"/>
  <c r="N23" i="1"/>
  <c r="O23" i="1"/>
  <c r="P23" i="1"/>
  <c r="Q23" i="1"/>
  <c r="R23" i="1"/>
  <c r="S23" i="1"/>
  <c r="B24" i="1"/>
  <c r="C24" i="1"/>
  <c r="D24" i="1"/>
  <c r="E24" i="1"/>
  <c r="F24" i="1"/>
  <c r="G24" i="1"/>
  <c r="H24" i="1"/>
  <c r="I24" i="1"/>
  <c r="J24" i="1"/>
  <c r="K24" i="1"/>
  <c r="L24" i="1"/>
  <c r="M24" i="1"/>
  <c r="N24" i="1"/>
  <c r="O24" i="1"/>
  <c r="P24" i="1"/>
  <c r="Q24" i="1"/>
  <c r="R24" i="1"/>
  <c r="S24" i="1"/>
  <c r="B25" i="1"/>
  <c r="C25" i="1"/>
  <c r="D25" i="1"/>
  <c r="E25" i="1"/>
  <c r="F25" i="1"/>
  <c r="G25" i="1"/>
  <c r="H25" i="1"/>
  <c r="I25" i="1"/>
  <c r="J25" i="1"/>
  <c r="K25" i="1"/>
  <c r="L25" i="1"/>
  <c r="M25" i="1"/>
  <c r="N25" i="1"/>
  <c r="O25" i="1"/>
  <c r="P25" i="1"/>
  <c r="Q25" i="1"/>
  <c r="R25" i="1"/>
  <c r="S25" i="1"/>
  <c r="B26" i="1"/>
  <c r="C26" i="1"/>
  <c r="D26" i="1"/>
  <c r="E26" i="1"/>
  <c r="F26" i="1"/>
  <c r="G26" i="1"/>
  <c r="H26" i="1"/>
  <c r="I26" i="1"/>
  <c r="J26" i="1"/>
  <c r="K26" i="1"/>
  <c r="L26" i="1"/>
  <c r="M26" i="1"/>
  <c r="N26" i="1"/>
  <c r="O26" i="1"/>
  <c r="P26" i="1"/>
  <c r="Q26" i="1"/>
  <c r="R26" i="1"/>
  <c r="S26" i="1"/>
  <c r="B28" i="1"/>
  <c r="C28" i="1"/>
  <c r="D28" i="1"/>
  <c r="E28" i="1"/>
  <c r="F28" i="1"/>
  <c r="G28" i="1"/>
  <c r="H28" i="1"/>
  <c r="I28" i="1"/>
  <c r="J28" i="1"/>
  <c r="K28" i="1"/>
  <c r="L28" i="1"/>
  <c r="M28" i="1"/>
  <c r="N28" i="1"/>
  <c r="O28" i="1"/>
  <c r="P28" i="1"/>
  <c r="Q28" i="1"/>
  <c r="R28" i="1"/>
  <c r="S28" i="1"/>
  <c r="B29" i="1"/>
  <c r="C29" i="1"/>
  <c r="D29" i="1"/>
  <c r="E29" i="1"/>
  <c r="F29" i="1"/>
  <c r="G29" i="1"/>
  <c r="H29" i="1"/>
  <c r="I29" i="1"/>
  <c r="J29" i="1"/>
  <c r="K29" i="1"/>
  <c r="L29" i="1"/>
  <c r="M29" i="1"/>
  <c r="N29" i="1"/>
  <c r="O29" i="1"/>
  <c r="P29" i="1"/>
  <c r="Q29" i="1"/>
  <c r="R29" i="1"/>
  <c r="S29" i="1"/>
  <c r="B30" i="1"/>
  <c r="C30" i="1"/>
  <c r="D30" i="1"/>
  <c r="E30" i="1"/>
  <c r="F30" i="1"/>
  <c r="G30" i="1"/>
  <c r="H30" i="1"/>
  <c r="I30" i="1"/>
  <c r="J30" i="1"/>
  <c r="K30" i="1"/>
  <c r="L30" i="1"/>
  <c r="M30" i="1"/>
  <c r="N30" i="1"/>
  <c r="O30" i="1"/>
  <c r="P30" i="1"/>
  <c r="Q30" i="1"/>
  <c r="R30" i="1"/>
  <c r="S30" i="1"/>
  <c r="B31" i="1"/>
  <c r="C31" i="1"/>
  <c r="D31" i="1"/>
  <c r="E31" i="1"/>
  <c r="F31" i="1"/>
  <c r="G31" i="1"/>
  <c r="H31" i="1"/>
  <c r="I31" i="1"/>
  <c r="J31" i="1"/>
  <c r="K31" i="1"/>
  <c r="L31" i="1"/>
  <c r="M31" i="1"/>
  <c r="N31" i="1"/>
  <c r="O31" i="1"/>
  <c r="P31" i="1"/>
  <c r="Q31" i="1"/>
  <c r="R31" i="1"/>
  <c r="S31" i="1"/>
  <c r="B32" i="1"/>
  <c r="C32" i="1"/>
  <c r="D32" i="1"/>
  <c r="E32" i="1"/>
  <c r="F32" i="1"/>
  <c r="G32" i="1"/>
  <c r="H32" i="1"/>
  <c r="I32" i="1"/>
  <c r="J32" i="1"/>
  <c r="K32" i="1"/>
  <c r="L32" i="1"/>
  <c r="M32" i="1"/>
  <c r="N32" i="1"/>
  <c r="O32" i="1"/>
  <c r="P32" i="1"/>
  <c r="Q32" i="1"/>
  <c r="R32" i="1"/>
  <c r="S32" i="1"/>
  <c r="B10" i="1"/>
  <c r="C10" i="1"/>
  <c r="D10" i="1"/>
  <c r="E10" i="1"/>
  <c r="F10" i="1"/>
  <c r="G10" i="1"/>
  <c r="H10" i="1"/>
  <c r="I10" i="1"/>
  <c r="J10" i="1"/>
  <c r="K10" i="1"/>
  <c r="L10" i="1"/>
  <c r="M10" i="1"/>
  <c r="N10" i="1"/>
  <c r="O10" i="1"/>
  <c r="P10" i="1"/>
  <c r="Q10" i="1"/>
  <c r="R10" i="1"/>
  <c r="S10" i="1"/>
  <c r="T10" i="1"/>
  <c r="T11" i="1"/>
  <c r="T12" i="1"/>
  <c r="U12" i="1" s="1"/>
  <c r="T13" i="1"/>
  <c r="T14" i="1"/>
  <c r="T15" i="1"/>
  <c r="U15" i="1" s="1"/>
  <c r="T16" i="1"/>
  <c r="T17" i="1"/>
  <c r="T18" i="1"/>
  <c r="T19" i="1"/>
  <c r="T20" i="1"/>
  <c r="T21" i="1"/>
  <c r="U21" i="1" s="1"/>
  <c r="T22" i="1"/>
  <c r="T23" i="1"/>
  <c r="T24" i="1"/>
  <c r="U24" i="1" s="1"/>
  <c r="T25" i="1"/>
  <c r="T26" i="1"/>
  <c r="T28" i="1"/>
  <c r="U28" i="1" s="1"/>
  <c r="T29" i="1"/>
  <c r="T30" i="1"/>
  <c r="T31" i="1"/>
  <c r="T32" i="1"/>
  <c r="AZ12" i="4"/>
  <c r="B12"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AF12" i="4"/>
  <c r="AG12" i="4"/>
  <c r="AH12" i="4"/>
  <c r="AI12" i="4"/>
  <c r="AJ12" i="4"/>
  <c r="AK12" i="4"/>
  <c r="AL12" i="4"/>
  <c r="AM12" i="4"/>
  <c r="AN12" i="4"/>
  <c r="AO12" i="4"/>
  <c r="AP12" i="4"/>
  <c r="AQ12" i="4"/>
  <c r="AR12" i="4"/>
  <c r="AS12" i="4"/>
  <c r="AT12" i="4"/>
  <c r="AU12" i="4"/>
  <c r="AV12" i="4"/>
  <c r="AW12" i="4"/>
  <c r="AX12" i="4"/>
  <c r="AY12" i="4"/>
  <c r="D54" i="1" l="1"/>
  <c r="M54" i="1"/>
  <c r="C54" i="1"/>
  <c r="P46" i="1"/>
  <c r="J49" i="1"/>
  <c r="S45" i="1"/>
  <c r="S44" i="1" s="1"/>
  <c r="P45" i="1"/>
  <c r="O49" i="1"/>
  <c r="P48" i="1"/>
  <c r="O48" i="1"/>
  <c r="O47" i="1"/>
  <c r="M47" i="1"/>
  <c r="M44" i="1" s="1"/>
  <c r="O46" i="1"/>
  <c r="H47" i="1"/>
  <c r="H44" i="1" s="1"/>
  <c r="D49" i="1"/>
  <c r="D48" i="1"/>
  <c r="T49" i="1"/>
  <c r="D47" i="1"/>
  <c r="D46" i="1"/>
  <c r="T48" i="1"/>
  <c r="K49" i="1"/>
  <c r="Q48" i="1"/>
  <c r="E48" i="1"/>
  <c r="K47" i="1"/>
  <c r="Q46" i="1"/>
  <c r="E46" i="1"/>
  <c r="K45" i="1"/>
  <c r="I49" i="1"/>
  <c r="I47" i="1"/>
  <c r="C44" i="1"/>
  <c r="I45" i="1"/>
  <c r="N46" i="1"/>
  <c r="M48" i="1"/>
  <c r="G44" i="1"/>
  <c r="N48" i="1"/>
  <c r="L44" i="1"/>
  <c r="R44" i="1"/>
  <c r="F44" i="1"/>
  <c r="Q49" i="1"/>
  <c r="E49" i="1"/>
  <c r="K48" i="1"/>
  <c r="Q47" i="1"/>
  <c r="E47" i="1"/>
  <c r="J44" i="1"/>
  <c r="I48" i="1"/>
  <c r="P44" i="1"/>
  <c r="N49" i="1"/>
  <c r="N47" i="1"/>
  <c r="B46" i="1"/>
  <c r="U14" i="1"/>
  <c r="U20" i="1"/>
  <c r="U22" i="1"/>
  <c r="U31" i="1"/>
  <c r="U18" i="1"/>
  <c r="U10" i="1"/>
  <c r="U29" i="1"/>
  <c r="U16" i="1"/>
  <c r="U30" i="1"/>
  <c r="U17" i="1"/>
  <c r="U25" i="1"/>
  <c r="U13" i="1"/>
  <c r="U23" i="1"/>
  <c r="U11" i="1"/>
  <c r="U26" i="1"/>
  <c r="N27" i="1"/>
  <c r="U32" i="1"/>
  <c r="B27" i="1"/>
  <c r="L27" i="1"/>
  <c r="J27" i="1"/>
  <c r="I27" i="1"/>
  <c r="G27" i="1"/>
  <c r="H27" i="1"/>
  <c r="T27" i="1"/>
  <c r="R27" i="1"/>
  <c r="F27" i="1"/>
  <c r="K27" i="1"/>
  <c r="Q27" i="1"/>
  <c r="E27" i="1"/>
  <c r="P27" i="1"/>
  <c r="D27" i="1"/>
  <c r="S27" i="1"/>
  <c r="O27" i="1"/>
  <c r="C27" i="1"/>
  <c r="M27" i="1"/>
  <c r="A73" i="1"/>
  <c r="A74" i="1"/>
  <c r="A75" i="1"/>
  <c r="A76" i="1"/>
  <c r="A77" i="1"/>
  <c r="A78" i="1"/>
  <c r="A79" i="1"/>
  <c r="A80" i="1"/>
  <c r="A81" i="1"/>
  <c r="A82" i="1"/>
  <c r="A83" i="1"/>
  <c r="A84" i="1"/>
  <c r="A72" i="1"/>
  <c r="C35" i="1"/>
  <c r="D35" i="1"/>
  <c r="E35" i="1"/>
  <c r="F35" i="1"/>
  <c r="G35" i="1"/>
  <c r="H35" i="1"/>
  <c r="I35" i="1"/>
  <c r="J35" i="1"/>
  <c r="K35" i="1"/>
  <c r="L35" i="1"/>
  <c r="M35" i="1"/>
  <c r="N35" i="1"/>
  <c r="O35" i="1"/>
  <c r="P35" i="1"/>
  <c r="Q35" i="1"/>
  <c r="R35" i="1"/>
  <c r="S35" i="1"/>
  <c r="T35" i="1"/>
  <c r="B35" i="1"/>
  <c r="E73" i="1"/>
  <c r="F77" i="1"/>
  <c r="R73" i="1"/>
  <c r="C39" i="1"/>
  <c r="J40" i="1"/>
  <c r="N39" i="1"/>
  <c r="O39" i="1"/>
  <c r="P41" i="1"/>
  <c r="B40" i="1"/>
  <c r="Q9" i="1"/>
  <c r="P9" i="1"/>
  <c r="N9" i="1"/>
  <c r="M9" i="1"/>
  <c r="K9" i="1"/>
  <c r="J9" i="1"/>
  <c r="I9" i="1"/>
  <c r="G9" i="1"/>
  <c r="E9" i="1"/>
  <c r="D9" i="1"/>
  <c r="C9" i="1"/>
  <c r="O44" i="1" l="1"/>
  <c r="T44" i="1"/>
  <c r="D44" i="1"/>
  <c r="I44" i="1"/>
  <c r="Q44" i="1"/>
  <c r="K44" i="1"/>
  <c r="E44" i="1"/>
  <c r="N44" i="1"/>
  <c r="B45" i="1"/>
  <c r="B44" i="1" s="1"/>
  <c r="U27" i="1"/>
  <c r="T82" i="1"/>
  <c r="Q72" i="1"/>
  <c r="C72" i="1"/>
  <c r="T81" i="1"/>
  <c r="P72" i="1"/>
  <c r="D72" i="1"/>
  <c r="P86" i="1"/>
  <c r="T80" i="1"/>
  <c r="O72" i="1"/>
  <c r="E72" i="1"/>
  <c r="T79" i="1"/>
  <c r="T78" i="1"/>
  <c r="K72" i="1"/>
  <c r="Q86" i="1"/>
  <c r="O86" i="1"/>
  <c r="C86" i="1"/>
  <c r="T9" i="1"/>
  <c r="U9" i="1" s="1"/>
  <c r="T85" i="1"/>
  <c r="L9" i="1"/>
  <c r="B9" i="1"/>
  <c r="O9" i="1"/>
  <c r="M86" i="1"/>
  <c r="F9" i="1"/>
  <c r="R9" i="1"/>
  <c r="H9" i="1"/>
  <c r="B39" i="1"/>
  <c r="S9" i="1"/>
  <c r="E86" i="1"/>
  <c r="L72" i="1"/>
  <c r="O84" i="1"/>
  <c r="C84" i="1"/>
  <c r="O82" i="1"/>
  <c r="C82" i="1"/>
  <c r="O80" i="1"/>
  <c r="C80" i="1"/>
  <c r="M84" i="1"/>
  <c r="M82" i="1"/>
  <c r="L82" i="1"/>
  <c r="Q85" i="1"/>
  <c r="Q83" i="1"/>
  <c r="E83" i="1"/>
  <c r="Q77" i="1"/>
  <c r="Q75" i="1"/>
  <c r="T73" i="1"/>
  <c r="E81" i="1"/>
  <c r="R79" i="1"/>
  <c r="R83" i="1"/>
  <c r="T40" i="1"/>
  <c r="S40" i="1"/>
  <c r="G40" i="1"/>
  <c r="T39" i="1"/>
  <c r="T84" i="1"/>
  <c r="R75" i="1"/>
  <c r="R72" i="1"/>
  <c r="L78" i="1"/>
  <c r="Q40" i="1"/>
  <c r="E40" i="1"/>
  <c r="Q84" i="1"/>
  <c r="E84" i="1"/>
  <c r="Q82" i="1"/>
  <c r="E82" i="1"/>
  <c r="Q80" i="1"/>
  <c r="E80" i="1"/>
  <c r="Q78" i="1"/>
  <c r="E78" i="1"/>
  <c r="Q76" i="1"/>
  <c r="E76" i="1"/>
  <c r="Q74" i="1"/>
  <c r="E74" i="1"/>
  <c r="F85" i="1"/>
  <c r="O78" i="1"/>
  <c r="C78" i="1"/>
  <c r="O76" i="1"/>
  <c r="C76" i="1"/>
  <c r="F81" i="1"/>
  <c r="F72" i="1"/>
  <c r="M40" i="1"/>
  <c r="R39" i="1"/>
  <c r="F39" i="1"/>
  <c r="M80" i="1"/>
  <c r="M78" i="1"/>
  <c r="M76" i="1"/>
  <c r="H41" i="1"/>
  <c r="S77" i="1"/>
  <c r="S75" i="1"/>
  <c r="R85" i="1"/>
  <c r="L84" i="1"/>
  <c r="F83" i="1"/>
  <c r="R81" i="1"/>
  <c r="L80" i="1"/>
  <c r="F79" i="1"/>
  <c r="R77" i="1"/>
  <c r="L76" i="1"/>
  <c r="F75" i="1"/>
  <c r="L74" i="1"/>
  <c r="F73" i="1"/>
  <c r="S73" i="1"/>
  <c r="P39" i="1"/>
  <c r="D39" i="1"/>
  <c r="E85" i="1"/>
  <c r="K84" i="1"/>
  <c r="K82" i="1"/>
  <c r="Q81" i="1"/>
  <c r="Q79" i="1"/>
  <c r="E79" i="1"/>
  <c r="E77" i="1"/>
  <c r="K76" i="1"/>
  <c r="Q73" i="1"/>
  <c r="G85" i="1"/>
  <c r="G83" i="1"/>
  <c r="G81" i="1"/>
  <c r="S79" i="1"/>
  <c r="G77" i="1"/>
  <c r="G75" i="1"/>
  <c r="G73" i="1"/>
  <c r="B41" i="1"/>
  <c r="S85" i="1"/>
  <c r="S83" i="1"/>
  <c r="S81" i="1"/>
  <c r="G79" i="1"/>
  <c r="D41" i="1"/>
  <c r="I40" i="1"/>
  <c r="T41" i="1"/>
  <c r="T86" i="1"/>
  <c r="T74" i="1"/>
  <c r="H72" i="1"/>
  <c r="B78" i="1"/>
  <c r="H86" i="1"/>
  <c r="H84" i="1"/>
  <c r="H82" i="1"/>
  <c r="H80" i="1"/>
  <c r="H78" i="1"/>
  <c r="H76" i="1"/>
  <c r="H74" i="1"/>
  <c r="S72" i="1"/>
  <c r="G72" i="1"/>
  <c r="M72" i="1"/>
  <c r="S86" i="1"/>
  <c r="G86" i="1"/>
  <c r="S84" i="1"/>
  <c r="G84" i="1"/>
  <c r="S82" i="1"/>
  <c r="G82" i="1"/>
  <c r="S80" i="1"/>
  <c r="G80" i="1"/>
  <c r="H40" i="1"/>
  <c r="M41" i="1"/>
  <c r="R40" i="1"/>
  <c r="F40" i="1"/>
  <c r="K39" i="1"/>
  <c r="T83" i="1"/>
  <c r="R86" i="1"/>
  <c r="F86" i="1"/>
  <c r="R84" i="1"/>
  <c r="F84" i="1"/>
  <c r="R82" i="1"/>
  <c r="F82" i="1"/>
  <c r="E75" i="1"/>
  <c r="J41" i="1"/>
  <c r="O40" i="1"/>
  <c r="C40" i="1"/>
  <c r="H39" i="1"/>
  <c r="O74" i="1"/>
  <c r="C74" i="1"/>
  <c r="K41" i="1"/>
  <c r="P40" i="1"/>
  <c r="D40" i="1"/>
  <c r="I39" i="1"/>
  <c r="B72" i="1"/>
  <c r="L85" i="1"/>
  <c r="L83" i="1"/>
  <c r="L81" i="1"/>
  <c r="R80" i="1"/>
  <c r="F80" i="1"/>
  <c r="L79" i="1"/>
  <c r="R78" i="1"/>
  <c r="F78" i="1"/>
  <c r="L77" i="1"/>
  <c r="R76" i="1"/>
  <c r="F76" i="1"/>
  <c r="L75" i="1"/>
  <c r="R74" i="1"/>
  <c r="F74" i="1"/>
  <c r="L73" i="1"/>
  <c r="K79" i="1"/>
  <c r="K77" i="1"/>
  <c r="K75" i="1"/>
  <c r="K73" i="1"/>
  <c r="K80" i="1"/>
  <c r="I41" i="1"/>
  <c r="N40" i="1"/>
  <c r="S39" i="1"/>
  <c r="G39" i="1"/>
  <c r="D86" i="1"/>
  <c r="J85" i="1"/>
  <c r="P84" i="1"/>
  <c r="D84" i="1"/>
  <c r="J83" i="1"/>
  <c r="P82" i="1"/>
  <c r="D82" i="1"/>
  <c r="J81" i="1"/>
  <c r="P80" i="1"/>
  <c r="D80" i="1"/>
  <c r="J79" i="1"/>
  <c r="P78" i="1"/>
  <c r="D78" i="1"/>
  <c r="J77" i="1"/>
  <c r="P76" i="1"/>
  <c r="D76" i="1"/>
  <c r="J75" i="1"/>
  <c r="P74" i="1"/>
  <c r="D74" i="1"/>
  <c r="J73" i="1"/>
  <c r="K83" i="1"/>
  <c r="I85" i="1"/>
  <c r="I81" i="1"/>
  <c r="S41" i="1"/>
  <c r="G41" i="1"/>
  <c r="L40" i="1"/>
  <c r="Q39" i="1"/>
  <c r="E39" i="1"/>
  <c r="N72" i="1"/>
  <c r="N86" i="1"/>
  <c r="B86" i="1"/>
  <c r="H85" i="1"/>
  <c r="N84" i="1"/>
  <c r="B84" i="1"/>
  <c r="H83" i="1"/>
  <c r="N82" i="1"/>
  <c r="H81" i="1"/>
  <c r="N80" i="1"/>
  <c r="B80" i="1"/>
  <c r="H79" i="1"/>
  <c r="N78" i="1"/>
  <c r="H77" i="1"/>
  <c r="N76" i="1"/>
  <c r="B76" i="1"/>
  <c r="H75" i="1"/>
  <c r="N74" i="1"/>
  <c r="H73" i="1"/>
  <c r="K81" i="1"/>
  <c r="I79" i="1"/>
  <c r="I73" i="1"/>
  <c r="R41" i="1"/>
  <c r="F41" i="1"/>
  <c r="K40" i="1"/>
  <c r="I77" i="1"/>
  <c r="Q41" i="1"/>
  <c r="E41" i="1"/>
  <c r="T77" i="1"/>
  <c r="I83" i="1"/>
  <c r="T72" i="1"/>
  <c r="T76" i="1"/>
  <c r="I75" i="1"/>
  <c r="K74" i="1"/>
  <c r="M39" i="1"/>
  <c r="T75" i="1"/>
  <c r="J72" i="1"/>
  <c r="J86" i="1"/>
  <c r="P85" i="1"/>
  <c r="D85" i="1"/>
  <c r="J84" i="1"/>
  <c r="P83" i="1"/>
  <c r="D83" i="1"/>
  <c r="J82" i="1"/>
  <c r="P81" i="1"/>
  <c r="D81" i="1"/>
  <c r="J80" i="1"/>
  <c r="P79" i="1"/>
  <c r="D79" i="1"/>
  <c r="J78" i="1"/>
  <c r="P77" i="1"/>
  <c r="D77" i="1"/>
  <c r="J76" i="1"/>
  <c r="P75" i="1"/>
  <c r="D75" i="1"/>
  <c r="J74" i="1"/>
  <c r="P73" i="1"/>
  <c r="D73" i="1"/>
  <c r="K85" i="1"/>
  <c r="L39" i="1"/>
  <c r="I72" i="1"/>
  <c r="I86" i="1"/>
  <c r="O85" i="1"/>
  <c r="C85" i="1"/>
  <c r="I84" i="1"/>
  <c r="O83" i="1"/>
  <c r="C83" i="1"/>
  <c r="I82" i="1"/>
  <c r="O81" i="1"/>
  <c r="C81" i="1"/>
  <c r="I80" i="1"/>
  <c r="O79" i="1"/>
  <c r="C79" i="1"/>
  <c r="I78" i="1"/>
  <c r="O77" i="1"/>
  <c r="C77" i="1"/>
  <c r="I76" i="1"/>
  <c r="O75" i="1"/>
  <c r="C75" i="1"/>
  <c r="I74" i="1"/>
  <c r="O73" i="1"/>
  <c r="C73" i="1"/>
  <c r="L86" i="1"/>
  <c r="N85" i="1"/>
  <c r="B85" i="1"/>
  <c r="N83" i="1"/>
  <c r="B83" i="1"/>
  <c r="N81" i="1"/>
  <c r="B81" i="1"/>
  <c r="N79" i="1"/>
  <c r="B79" i="1"/>
  <c r="N77" i="1"/>
  <c r="B77" i="1"/>
  <c r="N75" i="1"/>
  <c r="B75" i="1"/>
  <c r="N73" i="1"/>
  <c r="B73" i="1"/>
  <c r="K86" i="1"/>
  <c r="K78" i="1"/>
  <c r="L41" i="1"/>
  <c r="J39" i="1"/>
  <c r="M85" i="1"/>
  <c r="M83" i="1"/>
  <c r="M81" i="1"/>
  <c r="M79" i="1"/>
  <c r="S78" i="1"/>
  <c r="G78" i="1"/>
  <c r="M77" i="1"/>
  <c r="S76" i="1"/>
  <c r="G76" i="1"/>
  <c r="M75" i="1"/>
  <c r="S74" i="1"/>
  <c r="G74" i="1"/>
  <c r="M73" i="1"/>
  <c r="B82" i="1"/>
  <c r="M74" i="1"/>
  <c r="O41" i="1"/>
  <c r="C41" i="1"/>
  <c r="N41" i="1"/>
  <c r="B74" i="1"/>
  <c r="D37" i="1"/>
  <c r="P37" i="1"/>
  <c r="N37" i="1"/>
  <c r="F37" i="1"/>
  <c r="R37" i="1"/>
  <c r="S38" i="1"/>
  <c r="G38" i="1"/>
  <c r="T37" i="1"/>
  <c r="L37" i="1"/>
  <c r="J37" i="1"/>
  <c r="K37" i="1"/>
  <c r="O37" i="1"/>
  <c r="E37" i="1"/>
  <c r="Q37" i="1"/>
  <c r="C37" i="1"/>
  <c r="G37" i="1"/>
  <c r="S37" i="1"/>
  <c r="M42" i="1"/>
  <c r="I38" i="1"/>
  <c r="L42" i="1"/>
  <c r="I37" i="1"/>
  <c r="R38" i="1"/>
  <c r="F38" i="1"/>
  <c r="M37" i="1"/>
  <c r="B42" i="1"/>
  <c r="R43" i="1"/>
  <c r="F43" i="1"/>
  <c r="K42" i="1"/>
  <c r="T43" i="1"/>
  <c r="H43" i="1"/>
  <c r="Q43" i="1"/>
  <c r="E43" i="1"/>
  <c r="J42" i="1"/>
  <c r="T42" i="1"/>
  <c r="S43" i="1"/>
  <c r="P43" i="1"/>
  <c r="D43" i="1"/>
  <c r="I42" i="1"/>
  <c r="Q38" i="1"/>
  <c r="E38" i="1"/>
  <c r="O43" i="1"/>
  <c r="C43" i="1"/>
  <c r="H42" i="1"/>
  <c r="P38" i="1"/>
  <c r="D38" i="1"/>
  <c r="B38" i="1"/>
  <c r="N43" i="1"/>
  <c r="S42" i="1"/>
  <c r="G42" i="1"/>
  <c r="O38" i="1"/>
  <c r="C38" i="1"/>
  <c r="B37" i="1"/>
  <c r="B36" i="1" s="1"/>
  <c r="M43" i="1"/>
  <c r="R42" i="1"/>
  <c r="F42" i="1"/>
  <c r="N38" i="1"/>
  <c r="T38" i="1"/>
  <c r="H37" i="1"/>
  <c r="H38" i="1"/>
  <c r="L43" i="1"/>
  <c r="Q42" i="1"/>
  <c r="E42" i="1"/>
  <c r="M38" i="1"/>
  <c r="G43" i="1"/>
  <c r="K43" i="1"/>
  <c r="P42" i="1"/>
  <c r="D42" i="1"/>
  <c r="L38" i="1"/>
  <c r="J43" i="1"/>
  <c r="O42" i="1"/>
  <c r="C42" i="1"/>
  <c r="K38" i="1"/>
  <c r="B43" i="1"/>
  <c r="I43" i="1"/>
  <c r="N42" i="1"/>
  <c r="J38" i="1"/>
  <c r="B50" i="1" l="1"/>
  <c r="M36" i="1"/>
  <c r="M50" i="1" s="1"/>
  <c r="S36" i="1"/>
  <c r="S50" i="1" s="1"/>
  <c r="O36" i="1"/>
  <c r="O50" i="1" s="1"/>
  <c r="L36" i="1"/>
  <c r="L50" i="1" s="1"/>
  <c r="T36" i="1"/>
  <c r="T50" i="1" s="1"/>
  <c r="N36" i="1"/>
  <c r="N50" i="1" s="1"/>
  <c r="J36" i="1"/>
  <c r="J50" i="1" s="1"/>
  <c r="D36" i="1"/>
  <c r="D50" i="1" s="1"/>
  <c r="H36" i="1"/>
  <c r="H50" i="1" s="1"/>
  <c r="G36" i="1"/>
  <c r="G50" i="1" s="1"/>
  <c r="I36" i="1"/>
  <c r="I50" i="1" s="1"/>
  <c r="C36" i="1"/>
  <c r="C50" i="1" s="1"/>
  <c r="R36" i="1"/>
  <c r="R50" i="1" s="1"/>
  <c r="Q36" i="1"/>
  <c r="Q50" i="1" s="1"/>
  <c r="F36" i="1"/>
  <c r="F50" i="1" s="1"/>
  <c r="E36" i="1"/>
  <c r="E50" i="1" s="1"/>
  <c r="K36" i="1"/>
  <c r="K50" i="1" s="1"/>
  <c r="P36" i="1"/>
  <c r="P50" i="1" s="1"/>
  <c r="Q87" i="1"/>
  <c r="T87" i="1"/>
  <c r="H87" i="1"/>
  <c r="E87" i="1"/>
  <c r="S87" i="1"/>
  <c r="C87" i="1"/>
  <c r="D87" i="1"/>
  <c r="I87" i="1"/>
  <c r="F87" i="1"/>
  <c r="O87" i="1"/>
  <c r="R87" i="1"/>
  <c r="G87" i="1"/>
  <c r="P87" i="1"/>
  <c r="M87" i="1"/>
  <c r="J87" i="1"/>
  <c r="K87" i="1"/>
  <c r="B87" i="1"/>
  <c r="N87" i="1"/>
  <c r="L87" i="1"/>
</calcChain>
</file>

<file path=xl/sharedStrings.xml><?xml version="1.0" encoding="utf-8"?>
<sst xmlns="http://schemas.openxmlformats.org/spreadsheetml/2006/main" count="245" uniqueCount="127">
  <si>
    <t>This table includes two worksheets</t>
  </si>
  <si>
    <t>Community College Revenues and Expenditures, 2001-2002 to 2019-2020 (2019$)</t>
  </si>
  <si>
    <t>Revenus et dépenses des collèges communautaires 2001-2002 to 2019-2020 (dollars de 2019)</t>
  </si>
  <si>
    <t xml:space="preserve">
Revenue by Source / Revenus par sources</t>
  </si>
  <si>
    <t>($'000)</t>
  </si>
  <si>
    <t>Change</t>
  </si>
  <si>
    <t>2001 / 2002</t>
  </si>
  <si>
    <t>2002 / 2003</t>
  </si>
  <si>
    <t>2003 / 2004</t>
  </si>
  <si>
    <t>2004 / 2005</t>
  </si>
  <si>
    <t>2005 / 2006</t>
  </si>
  <si>
    <t>2006 / 2007</t>
  </si>
  <si>
    <t>2007 / 2008</t>
  </si>
  <si>
    <t>2008 / 2009</t>
  </si>
  <si>
    <t>2009 / 2010</t>
  </si>
  <si>
    <t>2010 / 2011</t>
  </si>
  <si>
    <t>2011 / 2012</t>
  </si>
  <si>
    <t>2012 / 2013</t>
  </si>
  <si>
    <t>2013 / 2014</t>
  </si>
  <si>
    <t>2014 / 2015</t>
  </si>
  <si>
    <t>2015 / 2016</t>
  </si>
  <si>
    <t>2016 / 2017</t>
  </si>
  <si>
    <t>2017 / 2018</t>
  </si>
  <si>
    <t>2018 / 2019</t>
  </si>
  <si>
    <t>2019-2020</t>
  </si>
  <si>
    <t>2009 / 2010 to 2019/2020</t>
  </si>
  <si>
    <t>Total government Grants &amp; Contracts / 
Subventions &amp; contrats gouvernementaux</t>
  </si>
  <si>
    <r>
      <t>Federal/ Fédéral</t>
    </r>
    <r>
      <rPr>
        <b/>
        <vertAlign val="superscript"/>
        <sz val="10"/>
        <color rgb="FF000000"/>
        <rFont val="Calibri"/>
        <family val="2"/>
      </rPr>
      <t>1</t>
    </r>
  </si>
  <si>
    <t>Employment and Social Development Canada</t>
  </si>
  <si>
    <t>Canada Foundation for Innovation</t>
  </si>
  <si>
    <t>Canadian Institutes of Health Research</t>
  </si>
  <si>
    <t>Natural Sciences and Engineering Research Council of Canada</t>
  </si>
  <si>
    <t>Social Sciences and Humanities Research Council</t>
  </si>
  <si>
    <t>Other federal</t>
  </si>
  <si>
    <r>
      <t>Provincial</t>
    </r>
    <r>
      <rPr>
        <b/>
        <vertAlign val="superscript"/>
        <sz val="10"/>
        <color rgb="FF000000"/>
        <rFont val="Calibri"/>
        <family val="2"/>
      </rPr>
      <t>1</t>
    </r>
  </si>
  <si>
    <t>Regular grants / Subventions de base</t>
  </si>
  <si>
    <t>Canadian Foundation for Innovation matching fund / 
Fonds de contrepartie de la Fondation canadienne pour l'innovation</t>
  </si>
  <si>
    <t>Other provincial / Autres provincial</t>
  </si>
  <si>
    <t>Municipal</t>
  </si>
  <si>
    <t>Fees / Droits de scolarité</t>
  </si>
  <si>
    <t xml:space="preserve">Postsecondary programs / 
Programmes postsecondaires	</t>
  </si>
  <si>
    <t>Trade vocational programs / 
Programmes de formation professionnelle et de métier</t>
  </si>
  <si>
    <t>Continuing education programs / 
Programmes d'éducation permanente</t>
  </si>
  <si>
    <t>Other fees / Autres droits de scolarité</t>
  </si>
  <si>
    <t>Other / Autres</t>
  </si>
  <si>
    <t>Bequests, donations and non-government grants / 
Legs, dons et octrois non-gouvernementaux</t>
  </si>
  <si>
    <t>Investment income / Revenus sur placement</t>
  </si>
  <si>
    <t>Ancillary enterprises / Entreprises auxiliares</t>
  </si>
  <si>
    <t>Borrowings / Emprunts</t>
  </si>
  <si>
    <t>Miscellaneous / Divers</t>
  </si>
  <si>
    <r>
      <t>Total Revenue /Total des revenus </t>
    </r>
    <r>
      <rPr>
        <b/>
        <vertAlign val="superscript"/>
        <sz val="10"/>
        <color rgb="FF000000"/>
        <rFont val="Calibri"/>
        <family val="2"/>
      </rPr>
      <t>2</t>
    </r>
  </si>
  <si>
    <t>% of Total Revenues</t>
  </si>
  <si>
    <t>Total Revenue /Total des revenus  </t>
  </si>
  <si>
    <t>Expenditure by Type/ Types de dépenses</t>
  </si>
  <si>
    <t>$'000</t>
  </si>
  <si>
    <t>Salaries and wages</t>
  </si>
  <si>
    <t>Teachers</t>
  </si>
  <si>
    <t>Other salaries and wages</t>
  </si>
  <si>
    <t>Fringe benefits</t>
  </si>
  <si>
    <t>Library acquisitions</t>
  </si>
  <si>
    <t>Operational supplies and expenses</t>
  </si>
  <si>
    <t>Utilities</t>
  </si>
  <si>
    <t>Furniture and equipment</t>
  </si>
  <si>
    <t>Scholarships and other related students support</t>
  </si>
  <si>
    <t>Fees and contracted services</t>
  </si>
  <si>
    <t>Debt services</t>
  </si>
  <si>
    <t>Buildings</t>
  </si>
  <si>
    <t>Land and site services</t>
  </si>
  <si>
    <t>Miscellaneous</t>
  </si>
  <si>
    <t>Ancillary enterprises</t>
  </si>
  <si>
    <r>
      <t>Total Expenditures</t>
    </r>
    <r>
      <rPr>
        <b/>
        <vertAlign val="superscript"/>
        <sz val="10"/>
        <color theme="1"/>
        <rFont val="Calibri"/>
        <family val="2"/>
        <scheme val="minor"/>
      </rPr>
      <t>2</t>
    </r>
  </si>
  <si>
    <t>% of Total Expenditures</t>
  </si>
  <si>
    <t>1. Includes government departments and agencies - grants and contracts / Inclut les ministères et les organismes gouvernementaux – subventions et contrats.</t>
  </si>
  <si>
    <t>2. These data can be subject to interpretation or clarification because of inherent differences among institutions such as size, academic programs, organizations, physical environment, management philosophy, and budgetary and accounting procedures. Therefore comparisons should be made with caution. / Ces données peuvent être sujettes à interprétation ou nécessiter des éclaircissements en raison des différences inhérentes qui existent entre les établissements en ce qui concerne la taille, les programmes de formation, les organisations, l’environnement physique, la philosophie de gestion et les procédures budgétaires et comptables. Toute comparaison devrait donc être effectuée avec prudence</t>
  </si>
  <si>
    <t>Statistics Canada, Financial Information of Community Colleges and Vocational Schools (FINCOL), Table 37-10-0028-01 and Table 37-10-0029-01</t>
  </si>
  <si>
    <t>Statistiques Canada, Information financière des collèges communautaires et des écoles de formation professionnelle (FINCOL), Tableau 37-10-0028-01 et Tableau 37-10-0029-01</t>
  </si>
  <si>
    <t>Updated June 2022 / Actualisé juin 2022</t>
  </si>
  <si>
    <t>Community College Revenues and Expenditures, 2001-2002 to 2019-2020  (in current Canadian dollars)</t>
  </si>
  <si>
    <t>Revenus et dépenses des collèges communautaires 2001-2002 to 2019-2020 (en dollars canadiens courants)</t>
  </si>
  <si>
    <t>2019 / 2020</t>
  </si>
  <si>
    <r>
      <t>Federal</t>
    </r>
    <r>
      <rPr>
        <b/>
        <vertAlign val="superscript"/>
        <sz val="10"/>
        <color rgb="FF000000"/>
        <rFont val="Calibri"/>
        <family val="2"/>
      </rPr>
      <t>1</t>
    </r>
  </si>
  <si>
    <t>Regular grants</t>
  </si>
  <si>
    <t>Canadian Foundation for Innovation matching fund</t>
  </si>
  <si>
    <t>Other provincial</t>
  </si>
  <si>
    <t>Fees</t>
  </si>
  <si>
    <t>Postsecondary programs</t>
  </si>
  <si>
    <t>Trade vocational programs</t>
  </si>
  <si>
    <t>Continuing education programs</t>
  </si>
  <si>
    <t>Other fees</t>
  </si>
  <si>
    <t>Bequests, donations and non-government grants</t>
  </si>
  <si>
    <t>Investment income</t>
  </si>
  <si>
    <t>Borrowings</t>
  </si>
  <si>
    <t>Total revenues</t>
  </si>
  <si>
    <t>Consumer Price Index, annual average, not seasonally adjusted 1 2 3</t>
  </si>
  <si>
    <t>Frequency: Annual</t>
  </si>
  <si>
    <t>Table: 18-10-0005-01 (formerly CANSIM 326-0021)</t>
  </si>
  <si>
    <t>Release date: 2022-01-19</t>
  </si>
  <si>
    <t>Geography: Canada, Province or territory, Census subdivision, Census metropolitan area, Census metropolitan area part</t>
  </si>
  <si>
    <t>Geography</t>
  </si>
  <si>
    <t>Canada</t>
  </si>
  <si>
    <t>Products and product groups 4</t>
  </si>
  <si>
    <t>2002=100</t>
  </si>
  <si>
    <t>2020 = 100</t>
  </si>
  <si>
    <t>Footnotes:</t>
  </si>
  <si>
    <t>The Consumer Price Index (CPI) is not a cost-of-living index. The objective behind a cost-of-living index is to measure changes in expenditures necessary for consumers to maintain a constant standard of living. The idea is that consumers would normally switch between products as the price relationship of goods changes. If, for example, consumers get the same satisfaction from drinking tea as they do from coffee, then it is possible to substitute tea for coffee if the price of tea falls relative to the price of coffee. The cheaper of the interchangeable products may be chosen. We could compute a cost-of-living index for an individual if we had complete information about that person's taste and spending habits. To do this for a large number of people, let alone the total population of Canada, is impossible. For this reason, regularly published price indexes are based on the fixed-basket concept rather than the cost-of-living concept.</t>
  </si>
  <si>
    <t>This table replaces table 18-10-0009-01 which was archived with the release of April 2007 data.</t>
  </si>
  <si>
    <t>From April 2020 to November 2021, certain sub-indexes and components thereof were imputed using special approaches in either one, or more months. The affected indexes include child care services; housekeeping services; air transportation; personal care services; recreational services; travel tours; spectator entertainment; use of recreational facilities and services; beer served in licensed establishments; wine served in licensed establishments, and liquor served in licensed establishments. The details of these treatments from April 2020 to March 2021 are provided in technical supplements available through the &lt;a href=https://www150.statcan.gc.ca/n1/en/catalogue/62F0014M"&gt;Prices Analytical Series&lt;/a&gt;. Starting in April 2021</t>
  </si>
  <si>
    <t xml:space="preserve"> details and treatments are available upon request by contacting the &lt;a href="mailto:statcan.cpddisseminationunit-dpcunitedediffusion.statcan@statcan.gc.ca"&gt;Consumer Prices Division&lt;/a&gt;."</t>
  </si>
  <si>
    <t>The goods and services that make up the Consumer Price Index (CPI) are organized according to a hierarchical structure with the all-items CPI" as the top level. Eight major components of goods and services make up the "all-items CPI". They are: "food"</t>
  </si>
  <si>
    <t xml:space="preserve"> "shelter"</t>
  </si>
  <si>
    <t xml:space="preserve"> "household operations</t>
  </si>
  <si>
    <t xml:space="preserve"> furnishings and equipment"</t>
  </si>
  <si>
    <t xml:space="preserve"> "clothing and footwear"</t>
  </si>
  <si>
    <t xml:space="preserve"> "transportation"</t>
  </si>
  <si>
    <t xml:space="preserve"> "health and personal care"</t>
  </si>
  <si>
    <t xml:space="preserve"> "recreation</t>
  </si>
  <si>
    <t xml:space="preserve"> education and reading"</t>
  </si>
  <si>
    <t xml:space="preserve"> and "alcoholic beverages</t>
  </si>
  <si>
    <t xml:space="preserve"> tobacco products and recreational cannabis". These eight components are broken down into a varying number of sub-groups which are in turn broken down into other sub-groups. Indents are used to identify the components that make up each level of aggregation. For example</t>
  </si>
  <si>
    <t xml:space="preserve"> the eight major components appear with one indent relative to the "all-items CPI" to show that they are combined to obtain the "all-items CPI". NOTE: Some items are recombined outside the main structure of the CPI to obtain special aggregates such as "all-items excluding food and energy"</t>
  </si>
  <si>
    <t xml:space="preserve"> "energy"</t>
  </si>
  <si>
    <t xml:space="preserve"> "goods"</t>
  </si>
  <si>
    <t xml:space="preserve"> "services"</t>
  </si>
  <si>
    <t xml:space="preserve"> or "fresh fruit and vegetables". They are listed after the components of the main structure of the CPI following the last major component entitled "alcoholic beverages</t>
  </si>
  <si>
    <t xml:space="preserve"> tobacco products and recreational cannabis"."</t>
  </si>
  <si>
    <t>How to cite: Statistics Canada. Table 18-10-0005-01  Consumer Price Index, annual average, not seasonally adjusted</t>
  </si>
  <si>
    <t>https://www150.statcan.gc.ca/t1/tbl1/en/tv.action?pid=1810000501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</si>
</sst>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_-;\-* #,##0_-;_-* &quot;-&quot;??_-;_-@_-"/>
    <numFmt numFmtId="166" formatCode="0.0%"/>
  </numFmts>
  <fonts count="18">
    <font>
      <sz val="11"/>
      <color theme="1"/>
      <name val="Calibri"/>
      <family val="2"/>
      <scheme val="minor"/>
    </font>
    <font>
      <b/>
      <sz val="11"/>
      <color theme="1"/>
      <name val="Calibri"/>
      <family val="2"/>
      <scheme val="minor"/>
    </font>
    <font>
      <b/>
      <sz val="18"/>
      <name val="Calibri"/>
      <family val="2"/>
    </font>
    <font>
      <sz val="10"/>
      <color theme="1"/>
      <name val="Calibri"/>
      <family val="2"/>
      <scheme val="minor"/>
    </font>
    <font>
      <b/>
      <sz val="10"/>
      <color theme="1"/>
      <name val="Calibri"/>
      <family val="2"/>
      <scheme val="minor"/>
    </font>
    <font>
      <i/>
      <sz val="10"/>
      <color theme="1"/>
      <name val="Calibri"/>
      <family val="2"/>
      <scheme val="minor"/>
    </font>
    <font>
      <b/>
      <sz val="9"/>
      <color rgb="FF000000"/>
      <name val="Calibri"/>
      <family val="2"/>
      <scheme val="minor"/>
    </font>
    <font>
      <i/>
      <sz val="10"/>
      <color rgb="FF000000"/>
      <name val="Calibri"/>
      <family val="2"/>
      <scheme val="minor"/>
    </font>
    <font>
      <b/>
      <sz val="10"/>
      <color indexed="8"/>
      <name val="Calibri"/>
      <family val="2"/>
    </font>
    <font>
      <sz val="10"/>
      <color indexed="8"/>
      <name val="Calibri"/>
      <family val="2"/>
    </font>
    <font>
      <sz val="11"/>
      <color theme="1"/>
      <name val="Calibri"/>
      <family val="2"/>
      <scheme val="minor"/>
    </font>
    <font>
      <b/>
      <sz val="10"/>
      <name val="Calibri"/>
      <family val="2"/>
      <scheme val="minor"/>
    </font>
    <font>
      <b/>
      <vertAlign val="superscript"/>
      <sz val="10"/>
      <color rgb="FF000000"/>
      <name val="Calibri"/>
      <family val="2"/>
    </font>
    <font>
      <sz val="9"/>
      <name val="Calibri"/>
      <family val="2"/>
      <scheme val="minor"/>
    </font>
    <font>
      <b/>
      <i/>
      <sz val="10"/>
      <color theme="1"/>
      <name val="Calibri"/>
      <family val="2"/>
      <scheme val="minor"/>
    </font>
    <font>
      <b/>
      <sz val="12"/>
      <color theme="1"/>
      <name val="Calibri"/>
      <family val="2"/>
      <scheme val="minor"/>
    </font>
    <font>
      <sz val="12"/>
      <color theme="1"/>
      <name val="Calibri"/>
      <family val="2"/>
      <scheme val="minor"/>
    </font>
    <font>
      <b/>
      <vertAlign val="superscript"/>
      <sz val="10"/>
      <color theme="1"/>
      <name val="Calibri"/>
      <family val="2"/>
      <scheme val="minor"/>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3">
    <xf numFmtId="0" fontId="0" fillId="0" borderId="0"/>
    <xf numFmtId="164" fontId="10" fillId="0" borderId="0" applyFont="0" applyFill="0" applyBorder="0" applyAlignment="0" applyProtection="0"/>
    <xf numFmtId="9" fontId="10" fillId="0" borderId="0" applyFont="0" applyFill="0" applyBorder="0" applyAlignment="0" applyProtection="0"/>
  </cellStyleXfs>
  <cellXfs count="71">
    <xf numFmtId="0" fontId="0" fillId="0" borderId="0" xfId="0"/>
    <xf numFmtId="0" fontId="2" fillId="0" borderId="0" xfId="0" quotePrefix="1" applyFont="1" applyAlignment="1">
      <alignment horizontal="left"/>
    </xf>
    <xf numFmtId="0" fontId="1" fillId="0" borderId="0" xfId="0" applyFont="1"/>
    <xf numFmtId="0" fontId="3" fillId="0" borderId="0" xfId="0" applyFont="1"/>
    <xf numFmtId="0" fontId="4" fillId="0" borderId="0" xfId="0" applyFont="1"/>
    <xf numFmtId="3" fontId="3" fillId="0" borderId="0" xfId="0" applyNumberFormat="1" applyFont="1"/>
    <xf numFmtId="0" fontId="4" fillId="0" borderId="1" xfId="0" applyFont="1" applyBorder="1"/>
    <xf numFmtId="3" fontId="4" fillId="0" borderId="0" xfId="0" applyNumberFormat="1" applyFont="1"/>
    <xf numFmtId="3" fontId="4" fillId="0" borderId="1" xfId="0" applyNumberFormat="1" applyFont="1" applyBorder="1"/>
    <xf numFmtId="0" fontId="4" fillId="0" borderId="2" xfId="0" applyFont="1" applyBorder="1"/>
    <xf numFmtId="3" fontId="4" fillId="0" borderId="2" xfId="0" applyNumberFormat="1" applyFont="1" applyBorder="1"/>
    <xf numFmtId="0" fontId="5" fillId="0" borderId="0" xfId="0" applyFont="1"/>
    <xf numFmtId="0" fontId="6" fillId="0" borderId="0" xfId="0" quotePrefix="1" applyFont="1" applyAlignment="1">
      <alignment horizontal="left"/>
    </xf>
    <xf numFmtId="0" fontId="7" fillId="0" borderId="0" xfId="0" quotePrefix="1" applyFont="1" applyAlignment="1">
      <alignment horizontal="left"/>
    </xf>
    <xf numFmtId="0" fontId="8" fillId="0" borderId="0" xfId="0" applyFont="1"/>
    <xf numFmtId="0" fontId="4" fillId="0" borderId="0" xfId="0" applyFont="1" applyAlignment="1">
      <alignment horizontal="center" vertical="center"/>
    </xf>
    <xf numFmtId="0" fontId="8" fillId="0" borderId="1" xfId="0" applyFont="1" applyBorder="1"/>
    <xf numFmtId="0" fontId="8" fillId="0" borderId="2" xfId="0" applyFont="1" applyBorder="1"/>
    <xf numFmtId="3" fontId="5" fillId="0" borderId="0" xfId="0" applyNumberFormat="1" applyFont="1"/>
    <xf numFmtId="0" fontId="8" fillId="0" borderId="0" xfId="0" quotePrefix="1" applyFont="1" applyAlignment="1">
      <alignment horizontal="left"/>
    </xf>
    <xf numFmtId="0" fontId="4" fillId="0" borderId="1" xfId="0" applyFont="1" applyBorder="1" applyAlignment="1">
      <alignment horizontal="center" vertical="center"/>
    </xf>
    <xf numFmtId="0" fontId="13" fillId="0" borderId="0" xfId="0" applyFont="1"/>
    <xf numFmtId="0" fontId="3" fillId="0" borderId="0" xfId="0" applyFont="1" applyAlignment="1">
      <alignment horizontal="left" indent="2"/>
    </xf>
    <xf numFmtId="0" fontId="9" fillId="0" borderId="0" xfId="0" applyFont="1" applyAlignment="1">
      <alignment horizontal="left" indent="2"/>
    </xf>
    <xf numFmtId="0" fontId="14" fillId="0" borderId="0" xfId="0" applyFont="1"/>
    <xf numFmtId="0" fontId="15" fillId="0" borderId="0" xfId="0" applyFont="1"/>
    <xf numFmtId="0" fontId="16" fillId="0" borderId="0" xfId="0" applyFont="1"/>
    <xf numFmtId="9" fontId="0" fillId="0" borderId="0" xfId="2" applyFont="1"/>
    <xf numFmtId="165" fontId="4" fillId="0" borderId="2" xfId="1" applyNumberFormat="1" applyFont="1" applyBorder="1"/>
    <xf numFmtId="0" fontId="15" fillId="0" borderId="0" xfId="0" applyFont="1" applyAlignment="1">
      <alignment horizontal="center"/>
    </xf>
    <xf numFmtId="166" fontId="3" fillId="0" borderId="0" xfId="2" applyNumberFormat="1" applyFont="1"/>
    <xf numFmtId="9" fontId="11" fillId="0" borderId="2" xfId="2" applyFont="1" applyBorder="1" applyAlignment="1">
      <alignment horizontal="left" wrapText="1" readingOrder="1"/>
    </xf>
    <xf numFmtId="9" fontId="11" fillId="0" borderId="0" xfId="2" applyFont="1" applyBorder="1" applyAlignment="1">
      <alignment horizontal="left" wrapText="1" readingOrder="1"/>
    </xf>
    <xf numFmtId="0" fontId="11" fillId="0" borderId="0" xfId="0" applyFont="1" applyAlignment="1">
      <alignment horizontal="left" vertical="center" wrapText="1"/>
    </xf>
    <xf numFmtId="3" fontId="4" fillId="0" borderId="0" xfId="0" applyNumberFormat="1" applyFont="1" applyAlignment="1">
      <alignment horizontal="center" vertical="center"/>
    </xf>
    <xf numFmtId="0" fontId="8" fillId="0" borderId="0" xfId="0" quotePrefix="1" applyFont="1" applyAlignment="1">
      <alignment horizontal="left" indent="2"/>
    </xf>
    <xf numFmtId="0" fontId="3" fillId="0" borderId="0" xfId="0" applyFont="1" applyAlignment="1">
      <alignment horizontal="left" indent="4"/>
    </xf>
    <xf numFmtId="0" fontId="8" fillId="0" borderId="0" xfId="0" applyFont="1" applyAlignment="1">
      <alignment horizontal="left" indent="2"/>
    </xf>
    <xf numFmtId="166" fontId="4" fillId="0" borderId="0" xfId="0" applyNumberFormat="1" applyFont="1" applyAlignment="1">
      <alignment horizontal="center" vertical="center"/>
    </xf>
    <xf numFmtId="0" fontId="8" fillId="0" borderId="0" xfId="0" applyFont="1" applyAlignment="1">
      <alignment horizontal="left"/>
    </xf>
    <xf numFmtId="0" fontId="8" fillId="0" borderId="1" xfId="0" applyFont="1" applyBorder="1" applyAlignment="1">
      <alignment horizontal="left" indent="2"/>
    </xf>
    <xf numFmtId="0" fontId="3" fillId="0" borderId="0" xfId="0" applyFont="1" applyAlignment="1">
      <alignment horizontal="left" wrapText="1" indent="2"/>
    </xf>
    <xf numFmtId="0" fontId="8" fillId="0" borderId="0" xfId="0" applyFont="1" applyAlignment="1">
      <alignment horizontal="left" wrapText="1" indent="2"/>
    </xf>
    <xf numFmtId="0" fontId="3" fillId="0" borderId="0" xfId="0" applyFont="1" applyAlignment="1">
      <alignment horizontal="left" wrapText="1" indent="4"/>
    </xf>
    <xf numFmtId="166" fontId="4" fillId="0" borderId="0" xfId="2" applyNumberFormat="1" applyFont="1" applyAlignment="1">
      <alignment horizontal="center" vertical="center"/>
    </xf>
    <xf numFmtId="0" fontId="3" fillId="0" borderId="0" xfId="0" applyFont="1" applyAlignment="1">
      <alignment horizontal="center"/>
    </xf>
    <xf numFmtId="3" fontId="4" fillId="0" borderId="0" xfId="0" applyNumberFormat="1" applyFont="1" applyAlignment="1">
      <alignment horizontal="center"/>
    </xf>
    <xf numFmtId="3" fontId="3" fillId="0" borderId="0" xfId="0" applyNumberFormat="1" applyFont="1" applyAlignment="1">
      <alignment horizontal="center"/>
    </xf>
    <xf numFmtId="3" fontId="4" fillId="0" borderId="1" xfId="0" applyNumberFormat="1" applyFont="1" applyBorder="1" applyAlignment="1">
      <alignment horizontal="center"/>
    </xf>
    <xf numFmtId="3" fontId="4" fillId="0" borderId="2" xfId="0" applyNumberFormat="1" applyFont="1" applyBorder="1" applyAlignment="1">
      <alignment horizontal="center"/>
    </xf>
    <xf numFmtId="0" fontId="4" fillId="0" borderId="0" xfId="0" applyFont="1" applyAlignment="1">
      <alignment horizontal="center"/>
    </xf>
    <xf numFmtId="166" fontId="4" fillId="0" borderId="0" xfId="0" applyNumberFormat="1" applyFont="1" applyAlignment="1">
      <alignment horizontal="center"/>
    </xf>
    <xf numFmtId="166" fontId="3" fillId="0" borderId="0" xfId="2" applyNumberFormat="1" applyFont="1" applyAlignment="1">
      <alignment horizontal="center"/>
    </xf>
    <xf numFmtId="166" fontId="3" fillId="0" borderId="2" xfId="0" applyNumberFormat="1" applyFont="1" applyBorder="1" applyAlignment="1">
      <alignment horizontal="center"/>
    </xf>
    <xf numFmtId="166" fontId="3" fillId="0" borderId="0" xfId="0" applyNumberFormat="1" applyFont="1" applyAlignment="1">
      <alignment horizontal="center"/>
    </xf>
    <xf numFmtId="0" fontId="16" fillId="0" borderId="0" xfId="0" applyFont="1" applyAlignment="1">
      <alignment horizontal="center"/>
    </xf>
    <xf numFmtId="165" fontId="4" fillId="0" borderId="2" xfId="1" applyNumberFormat="1" applyFont="1" applyBorder="1" applyAlignment="1">
      <alignment horizontal="center"/>
    </xf>
    <xf numFmtId="0" fontId="4" fillId="0" borderId="0" xfId="0" applyFont="1" applyAlignment="1">
      <alignment horizontal="left"/>
    </xf>
    <xf numFmtId="166" fontId="4" fillId="0" borderId="0" xfId="2" applyNumberFormat="1" applyFont="1" applyAlignment="1">
      <alignment horizontal="center"/>
    </xf>
    <xf numFmtId="166" fontId="4" fillId="0" borderId="2" xfId="0" applyNumberFormat="1" applyFont="1" applyBorder="1" applyAlignment="1">
      <alignment horizontal="center"/>
    </xf>
    <xf numFmtId="3" fontId="14" fillId="0" borderId="0" xfId="0" applyNumberFormat="1" applyFont="1" applyAlignment="1">
      <alignment horizontal="center"/>
    </xf>
    <xf numFmtId="166" fontId="4" fillId="0" borderId="0" xfId="2" applyNumberFormat="1" applyFont="1" applyFill="1" applyAlignment="1">
      <alignment horizontal="center" vertical="center"/>
    </xf>
    <xf numFmtId="0" fontId="15" fillId="0" borderId="0" xfId="0" applyFont="1" applyAlignment="1">
      <alignment horizontal="center"/>
    </xf>
    <xf numFmtId="0" fontId="11" fillId="0" borderId="0" xfId="0" applyFont="1" applyAlignment="1">
      <alignment horizontal="left" vertical="center" wrapText="1"/>
    </xf>
    <xf numFmtId="0" fontId="11" fillId="0" borderId="1" xfId="0" applyFont="1" applyBorder="1" applyAlignment="1">
      <alignment horizontal="left" vertical="center"/>
    </xf>
    <xf numFmtId="0" fontId="15" fillId="0" borderId="0" xfId="0" applyFont="1" applyAlignment="1">
      <alignment horizontal="center" vertical="center"/>
    </xf>
    <xf numFmtId="0" fontId="4" fillId="0" borderId="0" xfId="0" quotePrefix="1" applyFont="1" applyAlignment="1">
      <alignment horizontal="left" vertical="center"/>
    </xf>
    <xf numFmtId="0" fontId="4" fillId="0" borderId="1" xfId="0" applyFont="1" applyBorder="1" applyAlignment="1">
      <alignment horizontal="left" vertical="center"/>
    </xf>
    <xf numFmtId="0" fontId="13" fillId="0" borderId="0" xfId="0" applyFont="1" applyAlignment="1">
      <alignment horizontal="left" wrapText="1"/>
    </xf>
    <xf numFmtId="0" fontId="0" fillId="0" borderId="0" xfId="0" applyAlignment="1">
      <alignment horizontal="left" wrapText="1"/>
    </xf>
    <xf numFmtId="0" fontId="0" fillId="0" borderId="0" xfId="0" applyAlignment="1"/>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CA" sz="1800" b="0" i="0" baseline="0">
                <a:effectLst/>
              </a:rPr>
              <a:t>Community college revenues by source</a:t>
            </a:r>
            <a:endParaRPr lang="en-CA">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'2.6 constant 2019$'!$A$36</c:f>
              <c:strCache>
                <c:ptCount val="1"/>
                <c:pt idx="0">
                  <c:v>Total government Grants &amp; Contracts / 
Subventions &amp; contrats gouvernementaux</c:v>
                </c:pt>
              </c:strCache>
            </c:strRef>
          </c:tx>
          <c:spPr>
            <a:ln w="28575" cap="rnd">
              <a:solidFill>
                <a:schemeClr val="accent1"/>
              </a:solidFill>
              <a:round/>
            </a:ln>
            <a:effectLst/>
          </c:spPr>
          <c:marker>
            <c:symbol val="none"/>
          </c:marker>
          <c:cat>
            <c:strRef>
              <c:f>'2.6 constant 2019$'!$B$35:$T$35</c:f>
              <c:strCache>
                <c:ptCount val="19"/>
                <c:pt idx="0">
                  <c:v>2001 / 2002</c:v>
                </c:pt>
                <c:pt idx="1">
                  <c:v>2002 / 2003</c:v>
                </c:pt>
                <c:pt idx="2">
                  <c:v>2003 / 2004</c:v>
                </c:pt>
                <c:pt idx="3">
                  <c:v>2004 / 2005</c:v>
                </c:pt>
                <c:pt idx="4">
                  <c:v>2005 / 2006</c:v>
                </c:pt>
                <c:pt idx="5">
                  <c:v>2006 / 2007</c:v>
                </c:pt>
                <c:pt idx="6">
                  <c:v>2007 / 2008</c:v>
                </c:pt>
                <c:pt idx="7">
                  <c:v>2008 / 2009</c:v>
                </c:pt>
                <c:pt idx="8">
                  <c:v>2009 / 2010</c:v>
                </c:pt>
                <c:pt idx="9">
                  <c:v>2010 / 2011</c:v>
                </c:pt>
                <c:pt idx="10">
                  <c:v>2011 / 2012</c:v>
                </c:pt>
                <c:pt idx="11">
                  <c:v>2012 / 2013</c:v>
                </c:pt>
                <c:pt idx="12">
                  <c:v>2013 / 2014</c:v>
                </c:pt>
                <c:pt idx="13">
                  <c:v>2014 / 2015</c:v>
                </c:pt>
                <c:pt idx="14">
                  <c:v>2015 / 2016</c:v>
                </c:pt>
                <c:pt idx="15">
                  <c:v>2016 / 2017</c:v>
                </c:pt>
                <c:pt idx="16">
                  <c:v>2017 / 2018</c:v>
                </c:pt>
                <c:pt idx="17">
                  <c:v>2018 / 2019</c:v>
                </c:pt>
                <c:pt idx="18">
                  <c:v>2019-2020</c:v>
                </c:pt>
              </c:strCache>
            </c:strRef>
          </c:cat>
          <c:val>
            <c:numRef>
              <c:f>'2.6 constant 2019$'!$B$36:$T$36</c:f>
              <c:numCache>
                <c:formatCode>0.0%</c:formatCode>
                <c:ptCount val="19"/>
                <c:pt idx="0">
                  <c:v>0.66270640555980809</c:v>
                </c:pt>
                <c:pt idx="1">
                  <c:v>0.65410955367260648</c:v>
                </c:pt>
                <c:pt idx="2">
                  <c:v>0.64843525290472515</c:v>
                </c:pt>
                <c:pt idx="3">
                  <c:v>0.64368929032800259</c:v>
                </c:pt>
                <c:pt idx="4">
                  <c:v>0.65016627178489628</c:v>
                </c:pt>
                <c:pt idx="5">
                  <c:v>0.64962706678905735</c:v>
                </c:pt>
                <c:pt idx="6">
                  <c:v>0.65813998456274037</c:v>
                </c:pt>
                <c:pt idx="7">
                  <c:v>0.67045380161984514</c:v>
                </c:pt>
                <c:pt idx="8">
                  <c:v>0.66854986965992291</c:v>
                </c:pt>
                <c:pt idx="9">
                  <c:v>0.6668766123805594</c:v>
                </c:pt>
                <c:pt idx="10">
                  <c:v>0.64885068388770273</c:v>
                </c:pt>
                <c:pt idx="11">
                  <c:v>0.6490984484033655</c:v>
                </c:pt>
                <c:pt idx="12">
                  <c:v>0.63522326232763748</c:v>
                </c:pt>
                <c:pt idx="13">
                  <c:v>0.63267830358246224</c:v>
                </c:pt>
                <c:pt idx="14">
                  <c:v>0.62292652213267974</c:v>
                </c:pt>
                <c:pt idx="15">
                  <c:v>0.60814517664776435</c:v>
                </c:pt>
                <c:pt idx="16">
                  <c:v>0.59178650122823584</c:v>
                </c:pt>
                <c:pt idx="17">
                  <c:v>0.55954319626235838</c:v>
                </c:pt>
                <c:pt idx="18">
                  <c:v>0.54736919921957783</c:v>
                </c:pt>
              </c:numCache>
            </c:numRef>
          </c:val>
          <c:smooth val="0"/>
          <c:extLst>
            <c:ext xmlns:c16="http://schemas.microsoft.com/office/drawing/2014/chart" uri="{C3380CC4-5D6E-409C-BE32-E72D297353CC}">
              <c16:uniqueId val="{00000000-1502-4D3F-9BA4-1910389D44C6}"/>
            </c:ext>
          </c:extLst>
        </c:ser>
        <c:ser>
          <c:idx val="1"/>
          <c:order val="1"/>
          <c:tx>
            <c:strRef>
              <c:f>'2.6 constant 2019$'!$A$43</c:f>
              <c:strCache>
                <c:ptCount val="1"/>
                <c:pt idx="0">
                  <c:v>Fees / Droits de scolarité</c:v>
                </c:pt>
              </c:strCache>
            </c:strRef>
          </c:tx>
          <c:spPr>
            <a:ln w="28575" cap="rnd">
              <a:solidFill>
                <a:schemeClr val="accent2"/>
              </a:solidFill>
              <a:round/>
            </a:ln>
            <a:effectLst/>
          </c:spPr>
          <c:marker>
            <c:symbol val="none"/>
          </c:marker>
          <c:cat>
            <c:strRef>
              <c:f>'2.6 constant 2019$'!$B$35:$T$35</c:f>
              <c:strCache>
                <c:ptCount val="19"/>
                <c:pt idx="0">
                  <c:v>2001 / 2002</c:v>
                </c:pt>
                <c:pt idx="1">
                  <c:v>2002 / 2003</c:v>
                </c:pt>
                <c:pt idx="2">
                  <c:v>2003 / 2004</c:v>
                </c:pt>
                <c:pt idx="3">
                  <c:v>2004 / 2005</c:v>
                </c:pt>
                <c:pt idx="4">
                  <c:v>2005 / 2006</c:v>
                </c:pt>
                <c:pt idx="5">
                  <c:v>2006 / 2007</c:v>
                </c:pt>
                <c:pt idx="6">
                  <c:v>2007 / 2008</c:v>
                </c:pt>
                <c:pt idx="7">
                  <c:v>2008 / 2009</c:v>
                </c:pt>
                <c:pt idx="8">
                  <c:v>2009 / 2010</c:v>
                </c:pt>
                <c:pt idx="9">
                  <c:v>2010 / 2011</c:v>
                </c:pt>
                <c:pt idx="10">
                  <c:v>2011 / 2012</c:v>
                </c:pt>
                <c:pt idx="11">
                  <c:v>2012 / 2013</c:v>
                </c:pt>
                <c:pt idx="12">
                  <c:v>2013 / 2014</c:v>
                </c:pt>
                <c:pt idx="13">
                  <c:v>2014 / 2015</c:v>
                </c:pt>
                <c:pt idx="14">
                  <c:v>2015 / 2016</c:v>
                </c:pt>
                <c:pt idx="15">
                  <c:v>2016 / 2017</c:v>
                </c:pt>
                <c:pt idx="16">
                  <c:v>2017 / 2018</c:v>
                </c:pt>
                <c:pt idx="17">
                  <c:v>2018 / 2019</c:v>
                </c:pt>
                <c:pt idx="18">
                  <c:v>2019-2020</c:v>
                </c:pt>
              </c:strCache>
            </c:strRef>
          </c:cat>
          <c:val>
            <c:numRef>
              <c:f>'2.6 constant 2019$'!$B$43:$T$43</c:f>
              <c:numCache>
                <c:formatCode>0.0%</c:formatCode>
                <c:ptCount val="19"/>
                <c:pt idx="0">
                  <c:v>0.18318077978579211</c:v>
                </c:pt>
                <c:pt idx="1">
                  <c:v>0.19646281233690066</c:v>
                </c:pt>
                <c:pt idx="2">
                  <c:v>0.20123775289797835</c:v>
                </c:pt>
                <c:pt idx="3">
                  <c:v>0.20494086919069066</c:v>
                </c:pt>
                <c:pt idx="4">
                  <c:v>0.1967888802698278</c:v>
                </c:pt>
                <c:pt idx="5">
                  <c:v>0.19532868068759907</c:v>
                </c:pt>
                <c:pt idx="6">
                  <c:v>0.19700596863596256</c:v>
                </c:pt>
                <c:pt idx="7">
                  <c:v>0.19629134918181421</c:v>
                </c:pt>
                <c:pt idx="8">
                  <c:v>0.19862679370839675</c:v>
                </c:pt>
                <c:pt idx="9">
                  <c:v>0.20606949021446055</c:v>
                </c:pt>
                <c:pt idx="10">
                  <c:v>0.22115370355816918</c:v>
                </c:pt>
                <c:pt idx="11">
                  <c:v>0.22763271825529097</c:v>
                </c:pt>
                <c:pt idx="12">
                  <c:v>0.23659513932065127</c:v>
                </c:pt>
                <c:pt idx="13">
                  <c:v>0.24821304228464194</c:v>
                </c:pt>
                <c:pt idx="14">
                  <c:v>0.25761674866288414</c:v>
                </c:pt>
                <c:pt idx="15">
                  <c:v>0.27302767526447225</c:v>
                </c:pt>
                <c:pt idx="16">
                  <c:v>0.29171183335866974</c:v>
                </c:pt>
                <c:pt idx="17">
                  <c:v>0.32219307418065407</c:v>
                </c:pt>
                <c:pt idx="18">
                  <c:v>0.34052223425629491</c:v>
                </c:pt>
              </c:numCache>
            </c:numRef>
          </c:val>
          <c:smooth val="0"/>
          <c:extLst>
            <c:ext xmlns:c16="http://schemas.microsoft.com/office/drawing/2014/chart" uri="{C3380CC4-5D6E-409C-BE32-E72D297353CC}">
              <c16:uniqueId val="{00000001-1502-4D3F-9BA4-1910389D44C6}"/>
            </c:ext>
          </c:extLst>
        </c:ser>
        <c:ser>
          <c:idx val="2"/>
          <c:order val="2"/>
          <c:tx>
            <c:strRef>
              <c:f>'2.6 constant 2019$'!$A$44</c:f>
              <c:strCache>
                <c:ptCount val="1"/>
                <c:pt idx="0">
                  <c:v>Other / Autres</c:v>
                </c:pt>
              </c:strCache>
            </c:strRef>
          </c:tx>
          <c:spPr>
            <a:ln w="28575" cap="rnd">
              <a:solidFill>
                <a:schemeClr val="accent3"/>
              </a:solidFill>
              <a:round/>
            </a:ln>
            <a:effectLst/>
          </c:spPr>
          <c:marker>
            <c:symbol val="none"/>
          </c:marker>
          <c:cat>
            <c:strRef>
              <c:f>'2.6 constant 2019$'!$B$35:$T$35</c:f>
              <c:strCache>
                <c:ptCount val="19"/>
                <c:pt idx="0">
                  <c:v>2001 / 2002</c:v>
                </c:pt>
                <c:pt idx="1">
                  <c:v>2002 / 2003</c:v>
                </c:pt>
                <c:pt idx="2">
                  <c:v>2003 / 2004</c:v>
                </c:pt>
                <c:pt idx="3">
                  <c:v>2004 / 2005</c:v>
                </c:pt>
                <c:pt idx="4">
                  <c:v>2005 / 2006</c:v>
                </c:pt>
                <c:pt idx="5">
                  <c:v>2006 / 2007</c:v>
                </c:pt>
                <c:pt idx="6">
                  <c:v>2007 / 2008</c:v>
                </c:pt>
                <c:pt idx="7">
                  <c:v>2008 / 2009</c:v>
                </c:pt>
                <c:pt idx="8">
                  <c:v>2009 / 2010</c:v>
                </c:pt>
                <c:pt idx="9">
                  <c:v>2010 / 2011</c:v>
                </c:pt>
                <c:pt idx="10">
                  <c:v>2011 / 2012</c:v>
                </c:pt>
                <c:pt idx="11">
                  <c:v>2012 / 2013</c:v>
                </c:pt>
                <c:pt idx="12">
                  <c:v>2013 / 2014</c:v>
                </c:pt>
                <c:pt idx="13">
                  <c:v>2014 / 2015</c:v>
                </c:pt>
                <c:pt idx="14">
                  <c:v>2015 / 2016</c:v>
                </c:pt>
                <c:pt idx="15">
                  <c:v>2016 / 2017</c:v>
                </c:pt>
                <c:pt idx="16">
                  <c:v>2017 / 2018</c:v>
                </c:pt>
                <c:pt idx="17">
                  <c:v>2018 / 2019</c:v>
                </c:pt>
                <c:pt idx="18">
                  <c:v>2019-2020</c:v>
                </c:pt>
              </c:strCache>
            </c:strRef>
          </c:cat>
          <c:val>
            <c:numRef>
              <c:f>'2.6 constant 2019$'!$B$44:$T$44</c:f>
              <c:numCache>
                <c:formatCode>0.0%</c:formatCode>
                <c:ptCount val="19"/>
                <c:pt idx="0">
                  <c:v>0.15411281465439983</c:v>
                </c:pt>
                <c:pt idx="1">
                  <c:v>0.14942763399049291</c:v>
                </c:pt>
                <c:pt idx="2">
                  <c:v>0.15032699419729648</c:v>
                </c:pt>
                <c:pt idx="3">
                  <c:v>0.15136984048130669</c:v>
                </c:pt>
                <c:pt idx="4">
                  <c:v>0.15304484794527581</c:v>
                </c:pt>
                <c:pt idx="5">
                  <c:v>0.15504425252334358</c:v>
                </c:pt>
                <c:pt idx="6">
                  <c:v>0.14485404680129702</c:v>
                </c:pt>
                <c:pt idx="7">
                  <c:v>0.1332548491983406</c:v>
                </c:pt>
                <c:pt idx="8">
                  <c:v>0.13282333663168042</c:v>
                </c:pt>
                <c:pt idx="9">
                  <c:v>0.12705389740498013</c:v>
                </c:pt>
                <c:pt idx="10">
                  <c:v>0.12999561255412806</c:v>
                </c:pt>
                <c:pt idx="11">
                  <c:v>0.1232688333413435</c:v>
                </c:pt>
                <c:pt idx="12">
                  <c:v>0.12818159835171131</c:v>
                </c:pt>
                <c:pt idx="13">
                  <c:v>0.11910865413289587</c:v>
                </c:pt>
                <c:pt idx="14">
                  <c:v>0.11945672920443619</c:v>
                </c:pt>
                <c:pt idx="15">
                  <c:v>0.11882714808776343</c:v>
                </c:pt>
                <c:pt idx="16">
                  <c:v>0.1165016654130943</c:v>
                </c:pt>
                <c:pt idx="17">
                  <c:v>0.11826372955698761</c:v>
                </c:pt>
                <c:pt idx="18">
                  <c:v>0.11210856652412729</c:v>
                </c:pt>
              </c:numCache>
            </c:numRef>
          </c:val>
          <c:smooth val="0"/>
          <c:extLst>
            <c:ext xmlns:c16="http://schemas.microsoft.com/office/drawing/2014/chart" uri="{C3380CC4-5D6E-409C-BE32-E72D297353CC}">
              <c16:uniqueId val="{00000002-1502-4D3F-9BA4-1910389D44C6}"/>
            </c:ext>
          </c:extLst>
        </c:ser>
        <c:dLbls>
          <c:showLegendKey val="0"/>
          <c:showVal val="0"/>
          <c:showCatName val="0"/>
          <c:showSerName val="0"/>
          <c:showPercent val="0"/>
          <c:showBubbleSize val="0"/>
        </c:dLbls>
        <c:smooth val="0"/>
        <c:axId val="726269103"/>
        <c:axId val="726273679"/>
      </c:lineChart>
      <c:catAx>
        <c:axId val="726269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273679"/>
        <c:crosses val="autoZero"/>
        <c:auto val="1"/>
        <c:lblAlgn val="ctr"/>
        <c:lblOffset val="100"/>
        <c:noMultiLvlLbl val="0"/>
      </c:catAx>
      <c:valAx>
        <c:axId val="726273679"/>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262691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632791</xdr:colOff>
      <xdr:row>0</xdr:row>
      <xdr:rowOff>126723</xdr:rowOff>
    </xdr:from>
    <xdr:to>
      <xdr:col>20</xdr:col>
      <xdr:colOff>253862</xdr:colOff>
      <xdr:row>3</xdr:row>
      <xdr:rowOff>142046</xdr:rowOff>
    </xdr:to>
    <xdr:pic>
      <xdr:nvPicPr>
        <xdr:cNvPr id="3" name="Picture 2">
          <a:extLst>
            <a:ext uri="{FF2B5EF4-FFF2-40B4-BE49-F238E27FC236}">
              <a16:creationId xmlns:a16="http://schemas.microsoft.com/office/drawing/2014/main" id="{F686009C-3345-49A4-8630-C5A2DB23F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901241" y="126723"/>
          <a:ext cx="2526196" cy="50109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47625</xdr:colOff>
      <xdr:row>1</xdr:row>
      <xdr:rowOff>0</xdr:rowOff>
    </xdr:from>
    <xdr:to>
      <xdr:col>0</xdr:col>
      <xdr:colOff>549021</xdr:colOff>
      <xdr:row>3</xdr:row>
      <xdr:rowOff>76200</xdr:rowOff>
    </xdr:to>
    <xdr:pic>
      <xdr:nvPicPr>
        <xdr:cNvPr id="4" name="Picture 3">
          <a:extLst>
            <a:ext uri="{FF2B5EF4-FFF2-40B4-BE49-F238E27FC236}">
              <a16:creationId xmlns:a16="http://schemas.microsoft.com/office/drawing/2014/main" id="{0F158981-2BC3-4F6D-BAD6-902CDEDD1F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625" y="161925"/>
          <a:ext cx="501396" cy="4000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14</xdr:col>
      <xdr:colOff>533400</xdr:colOff>
      <xdr:row>23</xdr:row>
      <xdr:rowOff>9525</xdr:rowOff>
    </xdr:to>
    <xdr:graphicFrame macro="">
      <xdr:nvGraphicFramePr>
        <xdr:cNvPr id="2" name="Chart 1">
          <a:extLst>
            <a:ext uri="{FF2B5EF4-FFF2-40B4-BE49-F238E27FC236}">
              <a16:creationId xmlns:a16="http://schemas.microsoft.com/office/drawing/2014/main" id="{75A70E2E-4E0C-41FC-A2B2-56AABBAE7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12</xdr:col>
      <xdr:colOff>708991</xdr:colOff>
      <xdr:row>0</xdr:row>
      <xdr:rowOff>145773</xdr:rowOff>
    </xdr:from>
    <xdr:to>
      <xdr:col>16</xdr:col>
      <xdr:colOff>377687</xdr:colOff>
      <xdr:row>3</xdr:row>
      <xdr:rowOff>161096</xdr:rowOff>
    </xdr:to>
    <xdr:pic>
      <xdr:nvPicPr>
        <xdr:cNvPr id="3" name="Picture 2">
          <a:extLst>
            <a:ext uri="{FF2B5EF4-FFF2-40B4-BE49-F238E27FC236}">
              <a16:creationId xmlns:a16="http://schemas.microsoft.com/office/drawing/2014/main" id="{1D21C519-2F02-48E9-AEDC-48E6EF457F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900866" y="145773"/>
          <a:ext cx="2526196" cy="501098"/>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38100</xdr:colOff>
      <xdr:row>1</xdr:row>
      <xdr:rowOff>0</xdr:rowOff>
    </xdr:from>
    <xdr:to>
      <xdr:col>0</xdr:col>
      <xdr:colOff>539496</xdr:colOff>
      <xdr:row>3</xdr:row>
      <xdr:rowOff>19050</xdr:rowOff>
    </xdr:to>
    <xdr:pic>
      <xdr:nvPicPr>
        <xdr:cNvPr id="4" name="Picture 3">
          <a:extLst>
            <a:ext uri="{FF2B5EF4-FFF2-40B4-BE49-F238E27FC236}">
              <a16:creationId xmlns:a16="http://schemas.microsoft.com/office/drawing/2014/main" id="{951DB88E-281A-4545-AC24-47B0929C885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8100" y="190500"/>
          <a:ext cx="501396" cy="4000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C9F54-554E-4028-98A1-5917EEE49171}">
  <dimension ref="A1:V96"/>
  <sheetViews>
    <sheetView tabSelected="1" zoomScaleNormal="100" workbookViewId="0">
      <pane xSplit="1" ySplit="7" topLeftCell="F8" activePane="bottomRight" state="frozen"/>
      <selection pane="bottomRight" activeCell="H4" sqref="H4"/>
      <selection pane="bottomLeft" activeCell="A8" sqref="A8"/>
      <selection pane="topRight" activeCell="B1" sqref="B1"/>
    </sheetView>
  </sheetViews>
  <sheetFormatPr defaultRowHeight="12.75"/>
  <cols>
    <col min="1" max="1" width="53.28515625" style="3" customWidth="1"/>
    <col min="2" max="19" width="10.7109375" style="45" customWidth="1"/>
    <col min="20" max="20" width="11.42578125" style="45" customWidth="1"/>
    <col min="21" max="21" width="22.85546875" style="45" customWidth="1"/>
    <col min="22" max="16384" width="9.140625" style="3"/>
  </cols>
  <sheetData>
    <row r="1" spans="1:21">
      <c r="A1" s="24" t="s">
        <v>0</v>
      </c>
    </row>
    <row r="2" spans="1:21">
      <c r="B2" s="52" t="e">
        <f t="shared" ref="B2:S2" si="0">B22/A22-1</f>
        <v>#VALUE!</v>
      </c>
      <c r="C2" s="52">
        <f t="shared" si="0"/>
        <v>9.6082987743183246E-2</v>
      </c>
      <c r="D2" s="52">
        <f t="shared" si="0"/>
        <v>4.9977111720000744E-2</v>
      </c>
      <c r="E2" s="52">
        <f t="shared" si="0"/>
        <v>2.7516445157041325E-2</v>
      </c>
      <c r="F2" s="52">
        <f t="shared" si="0"/>
        <v>-1.3877410381279542E-2</v>
      </c>
      <c r="G2" s="52"/>
      <c r="H2" s="52"/>
      <c r="I2" s="52"/>
      <c r="J2" s="52"/>
      <c r="K2" s="52"/>
      <c r="L2" s="52"/>
      <c r="M2" s="52"/>
      <c r="N2" s="52"/>
      <c r="O2" s="52"/>
      <c r="P2" s="52"/>
      <c r="Q2" s="52"/>
      <c r="R2" s="52"/>
      <c r="S2" s="52"/>
      <c r="T2" s="52"/>
    </row>
    <row r="5" spans="1:21" ht="23.25">
      <c r="A5" s="1" t="s">
        <v>1</v>
      </c>
    </row>
    <row r="6" spans="1:21" ht="23.25">
      <c r="A6" s="1" t="s">
        <v>2</v>
      </c>
    </row>
    <row r="7" spans="1:21" s="25" customFormat="1" ht="15" customHeight="1">
      <c r="A7" s="63" t="s">
        <v>3</v>
      </c>
      <c r="B7" s="62" t="s">
        <v>4</v>
      </c>
      <c r="C7" s="62"/>
      <c r="D7" s="62"/>
      <c r="E7" s="62"/>
      <c r="F7" s="62"/>
      <c r="G7" s="62"/>
      <c r="H7" s="62"/>
      <c r="I7" s="62"/>
      <c r="J7" s="62"/>
      <c r="K7" s="62"/>
      <c r="L7" s="62"/>
      <c r="M7" s="62"/>
      <c r="N7" s="62"/>
      <c r="O7" s="62"/>
      <c r="P7" s="62"/>
      <c r="Q7" s="62"/>
      <c r="R7" s="62"/>
      <c r="S7" s="62"/>
      <c r="T7" s="29"/>
      <c r="U7" s="29" t="s">
        <v>5</v>
      </c>
    </row>
    <row r="8" spans="1:21" s="15" customFormat="1">
      <c r="A8" s="64"/>
      <c r="B8" s="20" t="s">
        <v>6</v>
      </c>
      <c r="C8" s="20" t="s">
        <v>7</v>
      </c>
      <c r="D8" s="20" t="s">
        <v>8</v>
      </c>
      <c r="E8" s="20" t="s">
        <v>9</v>
      </c>
      <c r="F8" s="20" t="s">
        <v>10</v>
      </c>
      <c r="G8" s="20" t="s">
        <v>11</v>
      </c>
      <c r="H8" s="20" t="s">
        <v>12</v>
      </c>
      <c r="I8" s="20" t="s">
        <v>13</v>
      </c>
      <c r="J8" s="20" t="s">
        <v>14</v>
      </c>
      <c r="K8" s="20" t="s">
        <v>15</v>
      </c>
      <c r="L8" s="20" t="s">
        <v>16</v>
      </c>
      <c r="M8" s="20" t="s">
        <v>17</v>
      </c>
      <c r="N8" s="20" t="s">
        <v>18</v>
      </c>
      <c r="O8" s="20" t="s">
        <v>19</v>
      </c>
      <c r="P8" s="20" t="s">
        <v>20</v>
      </c>
      <c r="Q8" s="20" t="s">
        <v>21</v>
      </c>
      <c r="R8" s="20" t="s">
        <v>22</v>
      </c>
      <c r="S8" s="20" t="s">
        <v>23</v>
      </c>
      <c r="T8" s="20" t="s">
        <v>24</v>
      </c>
      <c r="U8" s="15" t="s">
        <v>25</v>
      </c>
    </row>
    <row r="9" spans="1:21" s="15" customFormat="1" ht="25.5">
      <c r="A9" s="33" t="s">
        <v>26</v>
      </c>
      <c r="B9" s="34">
        <f>B10+B17+B21</f>
        <v>5892055.3783231089</v>
      </c>
      <c r="C9" s="34">
        <f t="shared" ref="C9:T9" si="1">C10+C17+C21</f>
        <v>5943457.0399999991</v>
      </c>
      <c r="D9" s="34">
        <f t="shared" si="1"/>
        <v>6039569.4941634238</v>
      </c>
      <c r="E9" s="34">
        <f t="shared" si="1"/>
        <v>6049024.1069723014</v>
      </c>
      <c r="F9" s="34">
        <f t="shared" si="1"/>
        <v>6274691.7383177578</v>
      </c>
      <c r="G9" s="34">
        <f t="shared" si="1"/>
        <v>6718859.9816681948</v>
      </c>
      <c r="H9" s="34">
        <f t="shared" si="1"/>
        <v>7090863.1390134534</v>
      </c>
      <c r="I9" s="34">
        <f t="shared" si="1"/>
        <v>7398363.0499561802</v>
      </c>
      <c r="J9" s="34">
        <f t="shared" si="1"/>
        <v>7488326.4335664324</v>
      </c>
      <c r="K9" s="34">
        <f t="shared" si="1"/>
        <v>7712848.3433476398</v>
      </c>
      <c r="L9" s="34">
        <f t="shared" si="1"/>
        <v>7295282.7356130099</v>
      </c>
      <c r="M9" s="34">
        <f t="shared" si="1"/>
        <v>7485957.4034511093</v>
      </c>
      <c r="N9" s="34">
        <f t="shared" si="1"/>
        <v>7462329.9674267098</v>
      </c>
      <c r="O9" s="34">
        <f t="shared" si="1"/>
        <v>7429984.1533546317</v>
      </c>
      <c r="P9" s="34">
        <f t="shared" si="1"/>
        <v>7436521.895734597</v>
      </c>
      <c r="Q9" s="34">
        <f t="shared" si="1"/>
        <v>7451695.2647975069</v>
      </c>
      <c r="R9" s="34">
        <f t="shared" si="1"/>
        <v>7454230.9202453988</v>
      </c>
      <c r="S9" s="34">
        <f t="shared" si="1"/>
        <v>7554089.4152923534</v>
      </c>
      <c r="T9" s="34">
        <f t="shared" si="1"/>
        <v>7271022</v>
      </c>
      <c r="U9" s="44">
        <f>T9/J9-1</f>
        <v>-2.9019091981936751E-2</v>
      </c>
    </row>
    <row r="10" spans="1:21" ht="15">
      <c r="A10" s="35" t="s">
        <v>27</v>
      </c>
      <c r="B10" s="46">
        <f>'2.6 current $'!B10/CPI!$AG$12</f>
        <v>133115.9100204499</v>
      </c>
      <c r="C10" s="46">
        <f>'2.6 current $'!C10/CPI!$AH$12</f>
        <v>118305.04</v>
      </c>
      <c r="D10" s="46">
        <f>'2.6 current $'!D10/CPI!$AI$12</f>
        <v>93832.062256809339</v>
      </c>
      <c r="E10" s="46">
        <f>'2.6 current $'!E10/CPI!$AJ$12</f>
        <v>119248.74880611269</v>
      </c>
      <c r="F10" s="46">
        <f>'2.6 current $'!F10/CPI!$AK$12</f>
        <v>144655.70093457945</v>
      </c>
      <c r="G10" s="46">
        <f>'2.6 current $'!G10/CPI!$AL$12</f>
        <v>131516.11365719524</v>
      </c>
      <c r="H10" s="46">
        <f>'2.6 current $'!H10/CPI!$AM$12</f>
        <v>139894.600896861</v>
      </c>
      <c r="I10" s="46">
        <f>'2.6 current $'!I10/CPI!$AN$12</f>
        <v>134443.33041191939</v>
      </c>
      <c r="J10" s="46">
        <f>'2.6 current $'!J10/CPI!$AO$12</f>
        <v>210260.27972027971</v>
      </c>
      <c r="K10" s="46">
        <f>'2.6 current $'!K10/CPI!$AP$12</f>
        <v>159777.23605150214</v>
      </c>
      <c r="L10" s="46">
        <f>'2.6 current $'!L10/CPI!$AQ$12</f>
        <v>162846.10508757297</v>
      </c>
      <c r="M10" s="46">
        <f>'2.6 current $'!M10/CPI!$AR$12</f>
        <v>179007.06655710764</v>
      </c>
      <c r="N10" s="46">
        <f>'2.6 current $'!N10/CPI!$AS$12</f>
        <v>164861.23778501627</v>
      </c>
      <c r="O10" s="46">
        <f>'2.6 current $'!O10/CPI!$AT$12</f>
        <v>180118.53035143769</v>
      </c>
      <c r="P10" s="46">
        <f>'2.6 current $'!P10/CPI!$AU$12</f>
        <v>188327.77251184836</v>
      </c>
      <c r="Q10" s="46">
        <f>'2.6 current $'!Q10/CPI!$AV$12</f>
        <v>228572.14953271026</v>
      </c>
      <c r="R10" s="46">
        <f>'2.6 current $'!R10/CPI!$AW$12</f>
        <v>242266.6871165644</v>
      </c>
      <c r="S10" s="46">
        <f>'2.6 current $'!S10/CPI!$AX$12</f>
        <v>256895.23238380809</v>
      </c>
      <c r="T10" s="46">
        <f>'2.6 current $'!T10/CPI!AY12</f>
        <v>293610</v>
      </c>
      <c r="U10" s="44">
        <f t="shared" ref="U10:U33" si="2">T10/J10-1</f>
        <v>0.39641210594128773</v>
      </c>
    </row>
    <row r="11" spans="1:21" hidden="1">
      <c r="A11" s="36" t="s">
        <v>28</v>
      </c>
      <c r="B11" s="47">
        <f>'2.6 current $'!B11/CPI!$AG$12</f>
        <v>43671.57464212679</v>
      </c>
      <c r="C11" s="47">
        <f>'2.6 current $'!C11/CPI!$AH$12</f>
        <v>42153.2</v>
      </c>
      <c r="D11" s="47">
        <f>'2.6 current $'!D11/CPI!$AI$12</f>
        <v>43170.739299610897</v>
      </c>
      <c r="E11" s="47">
        <f>'2.6 current $'!E11/CPI!$AJ$12</f>
        <v>67534.976122254055</v>
      </c>
      <c r="F11" s="47">
        <f>'2.6 current $'!F11/CPI!$AK$12</f>
        <v>61905.420560747662</v>
      </c>
      <c r="G11" s="47">
        <f>'2.6 current $'!G11/CPI!$AL$12</f>
        <v>70338.551787351054</v>
      </c>
      <c r="H11" s="47">
        <f>'2.6 current $'!H11/CPI!$AM$12</f>
        <v>71011.515695067268</v>
      </c>
      <c r="I11" s="47">
        <f>'2.6 current $'!I11/CPI!$AN$12</f>
        <v>61642.208588957059</v>
      </c>
      <c r="J11" s="47">
        <f>'2.6 current $'!J11/CPI!$AO$12</f>
        <v>52040.209790209788</v>
      </c>
      <c r="K11" s="47">
        <f>'2.6 current $'!K11/CPI!$AP$12</f>
        <v>53210.437768240343</v>
      </c>
      <c r="L11" s="47">
        <f>'2.6 current $'!L11/CPI!$AQ$12</f>
        <v>46328.47372810675</v>
      </c>
      <c r="M11" s="47">
        <f>'2.6 current $'!M11/CPI!$AR$12</f>
        <v>49308.660640920294</v>
      </c>
      <c r="N11" s="47">
        <f>'2.6 current $'!N11/CPI!$AS$12</f>
        <v>31267.817589576545</v>
      </c>
      <c r="O11" s="47">
        <f>'2.6 current $'!O11/CPI!$AT$12</f>
        <v>29206.325878594249</v>
      </c>
      <c r="P11" s="47">
        <f>'2.6 current $'!P11/CPI!$AU$12</f>
        <v>28740.473933649293</v>
      </c>
      <c r="Q11" s="47">
        <f>'2.6 current $'!Q11/CPI!$AV$12</f>
        <v>27579.190031152644</v>
      </c>
      <c r="R11" s="47">
        <f>'2.6 current $'!R11/CPI!$AW$12</f>
        <v>25837.914110429447</v>
      </c>
      <c r="S11" s="47">
        <f>'2.6 current $'!S11/CPI!$AX$12</f>
        <v>25502.548725637178</v>
      </c>
      <c r="T11" s="47">
        <f>'2.6 current $'!T11/CPI!$AY$12</f>
        <v>27270</v>
      </c>
      <c r="U11" s="44">
        <f t="shared" si="2"/>
        <v>-0.47598212785971039</v>
      </c>
    </row>
    <row r="12" spans="1:21" hidden="1">
      <c r="A12" s="36" t="s">
        <v>29</v>
      </c>
      <c r="B12" s="47">
        <f>'2.6 current $'!B12/CPI!$AG$12</f>
        <v>77.873210633946826</v>
      </c>
      <c r="C12" s="47">
        <f>'2.6 current $'!C12/CPI!$AH$12</f>
        <v>62.559999999999995</v>
      </c>
      <c r="D12" s="47">
        <f>'2.6 current $'!D12/CPI!$AI$12</f>
        <v>7.9377431906614788</v>
      </c>
      <c r="E12" s="47">
        <f>'2.6 current $'!E12/CPI!$AJ$12</f>
        <v>213.02769818529129</v>
      </c>
      <c r="F12" s="47">
        <f>'2.6 current $'!F12/CPI!$AK$12</f>
        <v>0</v>
      </c>
      <c r="G12" s="47">
        <f>'2.6 current $'!G12/CPI!$AL$12</f>
        <v>1106.9477543538039</v>
      </c>
      <c r="H12" s="47">
        <f>'2.6 current $'!H12/CPI!$AM$12</f>
        <v>694.02690582959644</v>
      </c>
      <c r="I12" s="47">
        <f>'2.6 current $'!I12/CPI!$AN$12</f>
        <v>196.66958808063106</v>
      </c>
      <c r="J12" s="47">
        <f>'2.6 current $'!J12/CPI!$AO$12</f>
        <v>140.27972027972027</v>
      </c>
      <c r="K12" s="47">
        <f>'2.6 current $'!K12/CPI!$AP$12</f>
        <v>38.523605150214593</v>
      </c>
      <c r="L12" s="47">
        <f>'2.6 current $'!L12/CPI!$AQ$12</f>
        <v>149.72477064220183</v>
      </c>
      <c r="M12" s="47">
        <f>'2.6 current $'!M12/CPI!$AR$12</f>
        <v>1468.3976992604764</v>
      </c>
      <c r="N12" s="47">
        <f>'2.6 current $'!N12/CPI!$AS$12</f>
        <v>1923.71335504886</v>
      </c>
      <c r="O12" s="47">
        <f>'2.6 current $'!O12/CPI!$AT$12</f>
        <v>4838.2108626198078</v>
      </c>
      <c r="P12" s="47">
        <f>'2.6 current $'!P12/CPI!$AU$12</f>
        <v>1893.9020537124804</v>
      </c>
      <c r="Q12" s="47">
        <f>'2.6 current $'!Q12/CPI!$AV$12</f>
        <v>1853.5825545171338</v>
      </c>
      <c r="R12" s="47">
        <f>'2.6 current $'!R12/CPI!$AW$12</f>
        <v>3048.527607361963</v>
      </c>
      <c r="S12" s="47">
        <f>'2.6 current $'!S12/CPI!$AX$12</f>
        <v>2124.6176911544226</v>
      </c>
      <c r="T12" s="47">
        <f>'2.6 current $'!T12/CPI!$AY$12</f>
        <v>7832</v>
      </c>
      <c r="U12" s="44">
        <f t="shared" si="2"/>
        <v>54.83130608175474</v>
      </c>
    </row>
    <row r="13" spans="1:21" hidden="1">
      <c r="A13" s="36" t="s">
        <v>30</v>
      </c>
      <c r="B13" s="47">
        <f>'2.6 current $'!B13/CPI!$AG$12</f>
        <v>0</v>
      </c>
      <c r="C13" s="47">
        <f>'2.6 current $'!C13/CPI!$AH$12</f>
        <v>0</v>
      </c>
      <c r="D13" s="47">
        <f>'2.6 current $'!D13/CPI!$AI$12</f>
        <v>72.762645914396884</v>
      </c>
      <c r="E13" s="47">
        <f>'2.6 current $'!E13/CPI!$AJ$12</f>
        <v>71.442215854823303</v>
      </c>
      <c r="F13" s="47">
        <f>'2.6 current $'!F13/CPI!$AK$12</f>
        <v>270.72897196261681</v>
      </c>
      <c r="G13" s="47">
        <f>'2.6 current $'!G13/CPI!$AL$12</f>
        <v>57.341888175985339</v>
      </c>
      <c r="H13" s="47">
        <f>'2.6 current $'!H13/CPI!$AM$12</f>
        <v>0</v>
      </c>
      <c r="I13" s="47">
        <f>'2.6 current $'!I13/CPI!$AN$12</f>
        <v>0</v>
      </c>
      <c r="J13" s="47">
        <f>'2.6 current $'!J13/CPI!$AO$12</f>
        <v>363.77622377622379</v>
      </c>
      <c r="K13" s="47">
        <f>'2.6 current $'!K13/CPI!$AP$12</f>
        <v>35.021459227467815</v>
      </c>
      <c r="L13" s="47">
        <f>'2.6 current $'!L13/CPI!$AQ$12</f>
        <v>41.96830692243536</v>
      </c>
      <c r="M13" s="47">
        <f>'2.6 current $'!M13/CPI!$AR$12</f>
        <v>10.057518488085456</v>
      </c>
      <c r="N13" s="47">
        <f>'2.6 current $'!N13/CPI!$AS$12</f>
        <v>238.11074918566774</v>
      </c>
      <c r="O13" s="47">
        <f>'2.6 current $'!O13/CPI!$AT$12</f>
        <v>276.99680511182106</v>
      </c>
      <c r="P13" s="47">
        <f>'2.6 current $'!P13/CPI!$AU$12</f>
        <v>342.68562401263824</v>
      </c>
      <c r="Q13" s="47">
        <f>'2.6 current $'!Q13/CPI!$AV$12</f>
        <v>549.71962616822429</v>
      </c>
      <c r="R13" s="47">
        <f>'2.6 current $'!R13/CPI!$AW$12</f>
        <v>467.23926380368096</v>
      </c>
      <c r="S13" s="47">
        <f>'2.6 current $'!S13/CPI!$AX$12</f>
        <v>610.67466266866563</v>
      </c>
      <c r="T13" s="47">
        <f>'2.6 current $'!T13/CPI!$AY$12</f>
        <v>914</v>
      </c>
      <c r="U13" s="44">
        <f t="shared" si="2"/>
        <v>1.5125336409073431</v>
      </c>
    </row>
    <row r="14" spans="1:21" hidden="1">
      <c r="A14" s="36" t="s">
        <v>31</v>
      </c>
      <c r="B14" s="47">
        <f>'2.6 current $'!B14/CPI!$AG$12</f>
        <v>3071.8200408997955</v>
      </c>
      <c r="C14" s="47">
        <f>'2.6 current $'!C14/CPI!$AH$12</f>
        <v>1146.48</v>
      </c>
      <c r="D14" s="47">
        <f>'2.6 current $'!D14/CPI!$AI$12</f>
        <v>10.583657587548638</v>
      </c>
      <c r="E14" s="47">
        <f>'2.6 current $'!E14/CPI!$AJ$12</f>
        <v>511.78605539637056</v>
      </c>
      <c r="F14" s="47">
        <f>'2.6 current $'!F14/CPI!$AK$12</f>
        <v>429.60747663551405</v>
      </c>
      <c r="G14" s="47">
        <f>'2.6 current $'!G14/CPI!$AL$12</f>
        <v>382.69477543538039</v>
      </c>
      <c r="H14" s="47">
        <f>'2.6 current $'!H14/CPI!$AM$12</f>
        <v>380.55605381165918</v>
      </c>
      <c r="I14" s="47">
        <f>'2.6 current $'!I14/CPI!$AN$12</f>
        <v>44.101665205959691</v>
      </c>
      <c r="J14" s="47">
        <f>'2.6 current $'!J14/CPI!$AO$12</f>
        <v>3201.4685314685316</v>
      </c>
      <c r="K14" s="47">
        <f>'2.6 current $'!K14/CPI!$AP$12</f>
        <v>7161.8884120171679</v>
      </c>
      <c r="L14" s="47">
        <f>'2.6 current $'!L14/CPI!$AQ$12</f>
        <v>14317.998331943285</v>
      </c>
      <c r="M14" s="47">
        <f>'2.6 current $'!M14/CPI!$AR$12</f>
        <v>16918.981101068199</v>
      </c>
      <c r="N14" s="47">
        <f>'2.6 current $'!N14/CPI!$AS$12</f>
        <v>22916.221498371335</v>
      </c>
      <c r="O14" s="47">
        <f>'2.6 current $'!O14/CPI!$AT$12</f>
        <v>26693.801916932905</v>
      </c>
      <c r="P14" s="47">
        <f>'2.6 current $'!P14/CPI!$AU$12</f>
        <v>24425.213270142183</v>
      </c>
      <c r="Q14" s="47">
        <f>'2.6 current $'!Q14/CPI!$AV$12</f>
        <v>20495.327102803738</v>
      </c>
      <c r="R14" s="47">
        <f>'2.6 current $'!R14/CPI!$AW$12</f>
        <v>22896.809815950921</v>
      </c>
      <c r="S14" s="47">
        <f>'2.6 current $'!S14/CPI!$AX$12</f>
        <v>25218.110944527736</v>
      </c>
      <c r="T14" s="47">
        <f>'2.6 current $'!T14/CPI!$AY$12</f>
        <v>26975</v>
      </c>
      <c r="U14" s="44">
        <f t="shared" si="2"/>
        <v>7.4258207553351827</v>
      </c>
    </row>
    <row r="15" spans="1:21" hidden="1">
      <c r="A15" s="36" t="s">
        <v>32</v>
      </c>
      <c r="B15" s="47">
        <f>'2.6 current $'!B15/CPI!$AG$12</f>
        <v>80.654396728016366</v>
      </c>
      <c r="C15" s="47">
        <f>'2.6 current $'!C15/CPI!$AH$12</f>
        <v>0</v>
      </c>
      <c r="D15" s="47">
        <f>'2.6 current $'!D15/CPI!$AI$12</f>
        <v>27.782101167315176</v>
      </c>
      <c r="E15" s="47">
        <f>'2.6 current $'!E15/CPI!$AJ$12</f>
        <v>115.60649474689589</v>
      </c>
      <c r="F15" s="47">
        <f>'2.6 current $'!F15/CPI!$AK$12</f>
        <v>20942.728971962617</v>
      </c>
      <c r="G15" s="47">
        <f>'2.6 current $'!G15/CPI!$AL$12</f>
        <v>29.917506874427133</v>
      </c>
      <c r="H15" s="47">
        <f>'2.6 current $'!H15/CPI!$AM$12</f>
        <v>93.919282511210767</v>
      </c>
      <c r="I15" s="47">
        <f>'2.6 current $'!I15/CPI!$AN$12</f>
        <v>8.3435582822085905</v>
      </c>
      <c r="J15" s="47">
        <f>'2.6 current $'!J15/CPI!$AO$12</f>
        <v>131.95804195804195</v>
      </c>
      <c r="K15" s="47">
        <f>'2.6 current $'!K15/CPI!$AP$12</f>
        <v>902.38626609442065</v>
      </c>
      <c r="L15" s="47">
        <f>'2.6 current $'!L15/CPI!$AQ$12</f>
        <v>213.24437030859048</v>
      </c>
      <c r="M15" s="47">
        <f>'2.6 current $'!M15/CPI!$AR$12</f>
        <v>281.61051766639275</v>
      </c>
      <c r="N15" s="47">
        <f>'2.6 current $'!N15/CPI!$AS$12</f>
        <v>337.78501628664498</v>
      </c>
      <c r="O15" s="47">
        <f>'2.6 current $'!O15/CPI!$AT$12</f>
        <v>299.80830670926514</v>
      </c>
      <c r="P15" s="47">
        <f>'2.6 current $'!P15/CPI!$AU$12</f>
        <v>816.42969984202216</v>
      </c>
      <c r="Q15" s="47">
        <f>'2.6 current $'!Q15/CPI!$AV$12</f>
        <v>1826.0436137071649</v>
      </c>
      <c r="R15" s="47">
        <f>'2.6 current $'!R15/CPI!$AW$12</f>
        <v>2213.1288343558281</v>
      </c>
      <c r="S15" s="47">
        <f>'2.6 current $'!S15/CPI!$AX$12</f>
        <v>3228.7256371814092</v>
      </c>
      <c r="T15" s="47">
        <f>'2.6 current $'!T15/CPI!$AY$12</f>
        <v>3583</v>
      </c>
      <c r="U15" s="44">
        <f t="shared" si="2"/>
        <v>26.152570217276104</v>
      </c>
    </row>
    <row r="16" spans="1:21" s="4" customFormat="1" hidden="1">
      <c r="A16" s="36" t="s">
        <v>33</v>
      </c>
      <c r="B16" s="47">
        <f>'2.6 current $'!B16/CPI!$AG$12</f>
        <v>86213.987730061344</v>
      </c>
      <c r="C16" s="47">
        <f>'2.6 current $'!C16/CPI!$AH$12</f>
        <v>74942.799999999988</v>
      </c>
      <c r="D16" s="47">
        <f>'2.6 current $'!D16/CPI!$AI$12</f>
        <v>50542.25680933852</v>
      </c>
      <c r="E16" s="47">
        <f>'2.6 current $'!E16/CPI!$AJ$12</f>
        <v>50801.910219675257</v>
      </c>
      <c r="F16" s="47">
        <f>'2.6 current $'!F16/CPI!$AK$12</f>
        <v>61107.214953271032</v>
      </c>
      <c r="G16" s="47">
        <f>'2.6 current $'!G16/CPI!$AL$12</f>
        <v>59600.659945004591</v>
      </c>
      <c r="H16" s="47">
        <f>'2.6 current $'!H16/CPI!$AM$12</f>
        <v>67714.582959641251</v>
      </c>
      <c r="I16" s="47">
        <f>'2.6 current $'!I16/CPI!$AN$12</f>
        <v>72552.007011393522</v>
      </c>
      <c r="J16" s="47">
        <f>'2.6 current $'!J16/CPI!$AO$12</f>
        <v>154382.58741258743</v>
      </c>
      <c r="K16" s="47">
        <f>'2.6 current $'!K16/CPI!$AP$12</f>
        <v>98428.978540772543</v>
      </c>
      <c r="L16" s="47">
        <f>'2.6 current $'!L16/CPI!$AQ$12</f>
        <v>101794.69557964969</v>
      </c>
      <c r="M16" s="47">
        <f>'2.6 current $'!M16/CPI!$AR$12</f>
        <v>111019.35907970418</v>
      </c>
      <c r="N16" s="47">
        <f>'2.6 current $'!N16/CPI!$AS$12</f>
        <v>108177.58957654722</v>
      </c>
      <c r="O16" s="47">
        <f>'2.6 current $'!O16/CPI!$AT$12</f>
        <v>118803.38658146965</v>
      </c>
      <c r="P16" s="47">
        <f>'2.6 current $'!P16/CPI!$AU$12</f>
        <v>132109.06793048975</v>
      </c>
      <c r="Q16" s="47">
        <f>'2.6 current $'!Q16/CPI!$AV$12</f>
        <v>176268.28660436135</v>
      </c>
      <c r="R16" s="47">
        <f>'2.6 current $'!R16/CPI!$AW$12</f>
        <v>187803.06748466258</v>
      </c>
      <c r="S16" s="47">
        <f>'2.6 current $'!S16/CPI!$AX$12</f>
        <v>200210.55472263866</v>
      </c>
      <c r="T16" s="47">
        <f>'2.6 current $'!T16/CPI!$AY$12</f>
        <v>227036</v>
      </c>
      <c r="U16" s="44">
        <f t="shared" si="2"/>
        <v>0.47060626334268085</v>
      </c>
    </row>
    <row r="17" spans="1:22" s="4" customFormat="1" ht="15">
      <c r="A17" s="35" t="s">
        <v>34</v>
      </c>
      <c r="B17" s="46">
        <f>'2.6 current $'!B17/CPI!$AG$12</f>
        <v>5746183.5582822086</v>
      </c>
      <c r="C17" s="46">
        <f>'2.6 current $'!C17/CPI!$AH$12</f>
        <v>5817004.2399999993</v>
      </c>
      <c r="D17" s="46">
        <f>'2.6 current $'!D17/CPI!$AI$12</f>
        <v>5937988.8715953305</v>
      </c>
      <c r="E17" s="46">
        <f>'2.6 current $'!E17/CPI!$AJ$12</f>
        <v>5925158.8920725882</v>
      </c>
      <c r="F17" s="46">
        <f>'2.6 current $'!F17/CPI!$AK$12</f>
        <v>6118815.4018691592</v>
      </c>
      <c r="G17" s="46">
        <f>'2.6 current $'!G17/CPI!$AL$12</f>
        <v>6580100.091659029</v>
      </c>
      <c r="H17" s="46">
        <f>'2.6 current $'!H17/CPI!$AM$12</f>
        <v>6943082.9775784751</v>
      </c>
      <c r="I17" s="46">
        <f>'2.6 current $'!I17/CPI!$AN$12</f>
        <v>7257977.9141104305</v>
      </c>
      <c r="J17" s="46">
        <f>'2.6 current $'!J17/CPI!$AO$12</f>
        <v>7270821.538461538</v>
      </c>
      <c r="K17" s="46">
        <f>'2.6 current $'!K17/CPI!$AP$12</f>
        <v>7544661.2875536485</v>
      </c>
      <c r="L17" s="46">
        <f>'2.6 current $'!L17/CPI!$AQ$12</f>
        <v>7119745.1876563793</v>
      </c>
      <c r="M17" s="46">
        <f>'2.6 current $'!M17/CPI!$AR$12</f>
        <v>7298122.0706655709</v>
      </c>
      <c r="N17" s="46">
        <f>'2.6 current $'!N17/CPI!$AS$12</f>
        <v>7275645.6026058635</v>
      </c>
      <c r="O17" s="46">
        <f>'2.6 current $'!O17/CPI!$AT$12</f>
        <v>7232201.916932907</v>
      </c>
      <c r="P17" s="46">
        <f>'2.6 current $'!P17/CPI!$AU$12</f>
        <v>7242883.0331753558</v>
      </c>
      <c r="Q17" s="46">
        <f>'2.6 current $'!Q17/CPI!$AV$12</f>
        <v>7207543.4890965726</v>
      </c>
      <c r="R17" s="46">
        <f>'2.6 current $'!R17/CPI!$AW$12</f>
        <v>7195635.8895705519</v>
      </c>
      <c r="S17" s="46">
        <f>'2.6 current $'!S17/CPI!$AX$12</f>
        <v>7275795.0824587699</v>
      </c>
      <c r="T17" s="46">
        <f>'2.6 current $'!T17/CPI!$AY$12</f>
        <v>6961948</v>
      </c>
      <c r="U17" s="44">
        <f t="shared" si="2"/>
        <v>-4.2481243258089108E-2</v>
      </c>
    </row>
    <row r="18" spans="1:22">
      <c r="A18" s="36" t="s">
        <v>35</v>
      </c>
      <c r="B18" s="47">
        <f>'2.6 current $'!B18/CPI!$AG$12</f>
        <v>4859897.4233128838</v>
      </c>
      <c r="C18" s="47">
        <f>'2.6 current $'!C18/CPI!$AH$12</f>
        <v>4895532.1599999992</v>
      </c>
      <c r="D18" s="47">
        <f>'2.6 current $'!D18/CPI!$AI$12</f>
        <v>5007452.5291828793</v>
      </c>
      <c r="E18" s="47">
        <f>'2.6 current $'!E18/CPI!$AJ$12</f>
        <v>5491179.9044890162</v>
      </c>
      <c r="F18" s="47">
        <f>'2.6 current $'!F18/CPI!$AK$12</f>
        <v>5674006.4299065424</v>
      </c>
      <c r="G18" s="47">
        <f>'2.6 current $'!G18/CPI!$AL$12</f>
        <v>6095028.8542621452</v>
      </c>
      <c r="H18" s="47">
        <f>'2.6 current $'!H18/CPI!$AM$12</f>
        <v>6364341.3811659198</v>
      </c>
      <c r="I18" s="47">
        <f>'2.6 current $'!I18/CPI!$AN$12</f>
        <v>6601469.7984224372</v>
      </c>
      <c r="J18" s="47">
        <f>'2.6 current $'!J18/CPI!$AO$12</f>
        <v>6559795.9440559437</v>
      </c>
      <c r="K18" s="47">
        <f>'2.6 current $'!K18/CPI!$AP$12</f>
        <v>6767525.7682403438</v>
      </c>
      <c r="L18" s="47">
        <f>'2.6 current $'!L18/CPI!$AQ$12</f>
        <v>6523769.1409507915</v>
      </c>
      <c r="M18" s="47">
        <f>'2.6 current $'!M18/CPI!$AR$12</f>
        <v>6672541.0682004923</v>
      </c>
      <c r="N18" s="47">
        <f>'2.6 current $'!N18/CPI!$AS$12</f>
        <v>6735598.2410423448</v>
      </c>
      <c r="O18" s="47">
        <f>'2.6 current $'!O18/CPI!$AT$12</f>
        <v>6679358.6581469644</v>
      </c>
      <c r="P18" s="47">
        <f>'2.6 current $'!P18/CPI!$AU$12</f>
        <v>6758828.3096366515</v>
      </c>
      <c r="Q18" s="47">
        <f>'2.6 current $'!Q18/CPI!$AV$12</f>
        <v>6576676.1370716505</v>
      </c>
      <c r="R18" s="47">
        <f>'2.6 current $'!R18/CPI!$AW$12</f>
        <v>6632381.0429447852</v>
      </c>
      <c r="S18" s="47">
        <f>'2.6 current $'!S18/CPI!$AX$12</f>
        <v>6809538.350824587</v>
      </c>
      <c r="T18" s="47">
        <f>'2.6 current $'!T18/CPI!$AY$12</f>
        <v>6489683</v>
      </c>
      <c r="U18" s="44">
        <f t="shared" si="2"/>
        <v>-1.0688281259644272E-2</v>
      </c>
      <c r="V18" s="30"/>
    </row>
    <row r="19" spans="1:22" ht="38.25">
      <c r="A19" s="43" t="s">
        <v>36</v>
      </c>
      <c r="B19" s="47">
        <f>'2.6 current $'!B19/CPI!$AG$12</f>
        <v>0</v>
      </c>
      <c r="C19" s="47">
        <f>'2.6 current $'!C19/CPI!$AH$12</f>
        <v>0</v>
      </c>
      <c r="D19" s="47">
        <f>'2.6 current $'!D19/CPI!$AI$12</f>
        <v>0</v>
      </c>
      <c r="E19" s="47">
        <f>'2.6 current $'!E19/CPI!$AJ$12</f>
        <v>51.95797516714422</v>
      </c>
      <c r="F19" s="47">
        <f>'2.6 current $'!F19/CPI!$AK$12</f>
        <v>0</v>
      </c>
      <c r="G19" s="47">
        <f>'2.6 current $'!G19/CPI!$AL$12</f>
        <v>57.341888175985339</v>
      </c>
      <c r="H19" s="47">
        <f>'2.6 current $'!H19/CPI!$AM$12</f>
        <v>32.932735426008968</v>
      </c>
      <c r="I19" s="47">
        <f>'2.6 current $'!I19/CPI!$AN$12</f>
        <v>0</v>
      </c>
      <c r="J19" s="47">
        <f>'2.6 current $'!J19/CPI!$AO$12</f>
        <v>0</v>
      </c>
      <c r="K19" s="47">
        <f>'2.6 current $'!K19/CPI!$AP$12</f>
        <v>0</v>
      </c>
      <c r="L19" s="47">
        <f>'2.6 current $'!L19/CPI!$AQ$12</f>
        <v>149.72477064220183</v>
      </c>
      <c r="M19" s="47">
        <f>'2.6 current $'!M19/CPI!$AR$12</f>
        <v>0</v>
      </c>
      <c r="N19" s="47">
        <f>'2.6 current $'!N19/CPI!$AS$12</f>
        <v>1289.1205211726385</v>
      </c>
      <c r="O19" s="47">
        <f>'2.6 current $'!O19/CPI!$AT$12</f>
        <v>1459.9361022364217</v>
      </c>
      <c r="P19" s="47">
        <f>'2.6 current $'!P19/CPI!$AU$12</f>
        <v>391.02685624012639</v>
      </c>
      <c r="Q19" s="47">
        <f>'2.6 current $'!Q19/CPI!$AV$12</f>
        <v>2184.0498442367598</v>
      </c>
      <c r="R19" s="47">
        <f>'2.6 current $'!R19/CPI!$AW$12</f>
        <v>970.98159509202446</v>
      </c>
      <c r="S19" s="47">
        <f>'2.6 current $'!S19/CPI!$AX$12</f>
        <v>319.10044977511239</v>
      </c>
      <c r="T19" s="47">
        <f>'2.6 current $'!T19/CPI!$AY$12</f>
        <v>4300</v>
      </c>
      <c r="U19" s="44"/>
    </row>
    <row r="20" spans="1:22" s="4" customFormat="1">
      <c r="A20" s="36" t="s">
        <v>37</v>
      </c>
      <c r="B20" s="47">
        <f>'2.6 current $'!B20/CPI!$AG$12</f>
        <v>886286.13496932515</v>
      </c>
      <c r="C20" s="47">
        <f>'2.6 current $'!C20/CPI!$AH$12</f>
        <v>921472.08</v>
      </c>
      <c r="D20" s="47">
        <f>'2.6 current $'!D20/CPI!$AI$12</f>
        <v>930536.3424124514</v>
      </c>
      <c r="E20" s="47">
        <f>'2.6 current $'!E20/CPI!$AJ$12</f>
        <v>433927.02960840496</v>
      </c>
      <c r="F20" s="47">
        <f>'2.6 current $'!F20/CPI!$AK$12</f>
        <v>444808.97196261684</v>
      </c>
      <c r="G20" s="47">
        <f>'2.6 current $'!G20/CPI!$AL$12</f>
        <v>485013.89550870768</v>
      </c>
      <c r="H20" s="47">
        <f>'2.6 current $'!H20/CPI!$AM$12</f>
        <v>578708.66367713001</v>
      </c>
      <c r="I20" s="47">
        <f>'2.6 current $'!I20/CPI!$AN$12</f>
        <v>656508.11568799301</v>
      </c>
      <c r="J20" s="47">
        <f>'2.6 current $'!J20/CPI!$AO$12</f>
        <v>711025.5944055944</v>
      </c>
      <c r="K20" s="47">
        <f>'2.6 current $'!K20/CPI!$AP$12</f>
        <v>777135.5193133048</v>
      </c>
      <c r="L20" s="47">
        <f>'2.6 current $'!L20/CPI!$AQ$12</f>
        <v>595826.32193494576</v>
      </c>
      <c r="M20" s="47">
        <f>'2.6 current $'!M20/CPI!$AR$12</f>
        <v>625581.00246507803</v>
      </c>
      <c r="N20" s="47">
        <f>'2.6 current $'!N20/CPI!$AS$12</f>
        <v>538758.2410423453</v>
      </c>
      <c r="O20" s="47">
        <f>'2.6 current $'!O20/CPI!$AT$12</f>
        <v>551383.32268370606</v>
      </c>
      <c r="P20" s="47">
        <f>'2.6 current $'!P20/CPI!$AU$12</f>
        <v>483663.69668246451</v>
      </c>
      <c r="Q20" s="47">
        <f>'2.6 current $'!Q20/CPI!$AV$12</f>
        <v>628683.30218068534</v>
      </c>
      <c r="R20" s="47">
        <f>'2.6 current $'!R20/CPI!$AW$12</f>
        <v>562283.86503067485</v>
      </c>
      <c r="S20" s="47">
        <f>'2.6 current $'!S20/CPI!$AX$12</f>
        <v>465937.63118440774</v>
      </c>
      <c r="T20" s="47">
        <f>'2.6 current $'!T20/CPI!$AY$12</f>
        <v>467965</v>
      </c>
      <c r="U20" s="44">
        <f t="shared" si="2"/>
        <v>-0.34184507044192836</v>
      </c>
    </row>
    <row r="21" spans="1:22" s="4" customFormat="1">
      <c r="A21" s="37" t="s">
        <v>38</v>
      </c>
      <c r="B21" s="46">
        <f>'2.6 current $'!B21/CPI!$AG$12</f>
        <v>12755.910020449897</v>
      </c>
      <c r="C21" s="46">
        <f>'2.6 current $'!C21/CPI!$AH$12</f>
        <v>8147.7599999999993</v>
      </c>
      <c r="D21" s="46">
        <f>'2.6 current $'!D21/CPI!$AI$12</f>
        <v>7748.5603112840472</v>
      </c>
      <c r="E21" s="46">
        <f>'2.6 current $'!E21/CPI!$AJ$12</f>
        <v>4616.466093600764</v>
      </c>
      <c r="F21" s="46">
        <f>'2.6 current $'!F21/CPI!$AK$12</f>
        <v>11220.635514018692</v>
      </c>
      <c r="G21" s="46">
        <f>'2.6 current $'!G21/CPI!$AL$12</f>
        <v>7243.7763519706696</v>
      </c>
      <c r="H21" s="46">
        <f>'2.6 current $'!H21/CPI!$AM$12</f>
        <v>7885.5605381165924</v>
      </c>
      <c r="I21" s="46">
        <f>'2.6 current $'!I21/CPI!$AN$12</f>
        <v>5941.8054338299744</v>
      </c>
      <c r="J21" s="46">
        <f>'2.6 current $'!J21/CPI!$AO$12</f>
        <v>7244.6153846153848</v>
      </c>
      <c r="K21" s="46">
        <f>'2.6 current $'!K21/CPI!$AP$12</f>
        <v>8409.8197424892714</v>
      </c>
      <c r="L21" s="46">
        <f>'2.6 current $'!L21/CPI!$AQ$12</f>
        <v>12691.442869057546</v>
      </c>
      <c r="M21" s="46">
        <f>'2.6 current $'!M21/CPI!$AR$12</f>
        <v>8828.2662284305661</v>
      </c>
      <c r="N21" s="46">
        <f>'2.6 current $'!N21/CPI!$AS$12</f>
        <v>21823.127035830617</v>
      </c>
      <c r="O21" s="46">
        <f>'2.6 current $'!O21/CPI!$AT$12</f>
        <v>17663.706070287539</v>
      </c>
      <c r="P21" s="46">
        <f>'2.6 current $'!P21/CPI!$AU$12</f>
        <v>5311.0900473933652</v>
      </c>
      <c r="Q21" s="46">
        <f>'2.6 current $'!Q21/CPI!$AV$12</f>
        <v>15579.626168224298</v>
      </c>
      <c r="R21" s="46">
        <f>'2.6 current $'!R21/CPI!$AW$12</f>
        <v>16328.343558282208</v>
      </c>
      <c r="S21" s="46">
        <f>'2.6 current $'!S21/CPI!$AX$12</f>
        <v>21399.100449775109</v>
      </c>
      <c r="T21" s="46">
        <f>'2.6 current $'!T21/CPI!$AY$12</f>
        <v>15464</v>
      </c>
      <c r="U21" s="44">
        <f t="shared" si="2"/>
        <v>1.1345508600552132</v>
      </c>
    </row>
    <row r="22" spans="1:22" s="4" customFormat="1">
      <c r="A22" s="39" t="s">
        <v>39</v>
      </c>
      <c r="B22" s="46">
        <f>'2.6 current $'!B22/CPI!$AG$12</f>
        <v>1628641.7177914111</v>
      </c>
      <c r="C22" s="46">
        <f>'2.6 current $'!C22/CPI!$AH$12</f>
        <v>1785126.48</v>
      </c>
      <c r="D22" s="46">
        <f>'2.6 current $'!D22/CPI!$AI$12</f>
        <v>1874341.9455252918</v>
      </c>
      <c r="E22" s="46">
        <f>'2.6 current $'!E22/CPI!$AJ$12</f>
        <v>1925917.1728748805</v>
      </c>
      <c r="F22" s="46">
        <f>'2.6 current $'!F22/CPI!$AK$12</f>
        <v>1899190.4299065422</v>
      </c>
      <c r="G22" s="46">
        <f>'2.6 current $'!G22/CPI!$AL$12</f>
        <v>2020214.5554537124</v>
      </c>
      <c r="H22" s="46">
        <f>'2.6 current $'!H22/CPI!$AM$12</f>
        <v>2122561.1479820628</v>
      </c>
      <c r="I22" s="46">
        <f>'2.6 current $'!I22/CPI!$AN$12</f>
        <v>2166047.3269062229</v>
      </c>
      <c r="J22" s="46">
        <f>'2.6 current $'!J22/CPI!$AO$12</f>
        <v>2224788.811188811</v>
      </c>
      <c r="K22" s="46">
        <f>'2.6 current $'!K22/CPI!$AP$12</f>
        <v>2383323.5364806866</v>
      </c>
      <c r="L22" s="46">
        <f>'2.6 current $'!L22/CPI!$AQ$12</f>
        <v>2486517.8315262715</v>
      </c>
      <c r="M22" s="46">
        <f>'2.6 current $'!M22/CPI!$AR$12</f>
        <v>2625254.8233360723</v>
      </c>
      <c r="N22" s="46">
        <f>'2.6 current $'!N22/CPI!$AS$12</f>
        <v>2779418.0456026057</v>
      </c>
      <c r="O22" s="46">
        <f>'2.6 current $'!O22/CPI!$AT$12</f>
        <v>2914939.4888178911</v>
      </c>
      <c r="P22" s="46">
        <f>'2.6 current $'!P22/CPI!$AU$12</f>
        <v>3075439.1153238551</v>
      </c>
      <c r="Q22" s="46">
        <f>'2.6 current $'!Q22/CPI!$AV$12</f>
        <v>3345449.5950155761</v>
      </c>
      <c r="R22" s="46">
        <f>'2.6 current $'!R22/CPI!$AW$12</f>
        <v>3674445.7055214723</v>
      </c>
      <c r="S22" s="46">
        <f>'2.6 current $'!S22/CPI!$AX$12</f>
        <v>4349754.0629685158</v>
      </c>
      <c r="T22" s="46">
        <f>'2.6 current $'!T22/CPI!$AY$12</f>
        <v>4523354</v>
      </c>
      <c r="U22" s="61">
        <f t="shared" si="2"/>
        <v>1.033161070053636</v>
      </c>
    </row>
    <row r="23" spans="1:22" ht="25.5">
      <c r="A23" s="41" t="s">
        <v>40</v>
      </c>
      <c r="B23" s="47">
        <f>'2.6 current $'!B23/CPI!$AG$12</f>
        <v>1104029.3660531698</v>
      </c>
      <c r="C23" s="47">
        <f>'2.6 current $'!C23/CPI!$AH$12</f>
        <v>1054715.3599999999</v>
      </c>
      <c r="D23" s="47">
        <f>'2.6 current $'!D23/CPI!$AI$12</f>
        <v>1094956.1089494163</v>
      </c>
      <c r="E23" s="47">
        <f>'2.6 current $'!E23/CPI!$AJ$12</f>
        <v>1153619.0257879656</v>
      </c>
      <c r="F23" s="47">
        <f>'2.6 current $'!F23/CPI!$AK$12</f>
        <v>1127657.3457943925</v>
      </c>
      <c r="G23" s="47">
        <f>'2.6 current $'!G23/CPI!$AL$12</f>
        <v>1182853.4555453714</v>
      </c>
      <c r="H23" s="47">
        <f>'2.6 current $'!H23/CPI!$AM$12</f>
        <v>1237475.5874439462</v>
      </c>
      <c r="I23" s="47">
        <f>'2.6 current $'!I23/CPI!$AN$12</f>
        <v>1277762.3137598599</v>
      </c>
      <c r="J23" s="47">
        <f>'2.6 current $'!J23/CPI!$AO$12</f>
        <v>1363573.5664335664</v>
      </c>
      <c r="K23" s="47">
        <f>'2.6 current $'!K23/CPI!$AP$12</f>
        <v>1480030.2145922747</v>
      </c>
      <c r="L23" s="47">
        <f>'2.6 current $'!L23/CPI!$AQ$12</f>
        <v>1569683.8698915762</v>
      </c>
      <c r="M23" s="47">
        <f>'2.6 current $'!M23/CPI!$AR$12</f>
        <v>1706037.863599014</v>
      </c>
      <c r="N23" s="47">
        <f>'2.6 current $'!N23/CPI!$AS$12</f>
        <v>1847789.2508143322</v>
      </c>
      <c r="O23" s="47">
        <f>'2.6 current $'!O23/CPI!$AT$12</f>
        <v>1952933.9297124599</v>
      </c>
      <c r="P23" s="47">
        <f>'2.6 current $'!P23/CPI!$AU$12</f>
        <v>2112931.8799368092</v>
      </c>
      <c r="Q23" s="47">
        <f>'2.6 current $'!Q23/CPI!$AV$12</f>
        <v>2375762.1806853581</v>
      </c>
      <c r="R23" s="47">
        <f>'2.6 current $'!R23/CPI!$AW$12</f>
        <v>2633821.4723926377</v>
      </c>
      <c r="S23" s="47">
        <f>'2.6 current $'!S23/CPI!$AX$12</f>
        <v>3209487.8560719639</v>
      </c>
      <c r="T23" s="47">
        <f>'2.6 current $'!T23/CPI!$AY$12</f>
        <v>3406185</v>
      </c>
      <c r="U23" s="44">
        <f t="shared" si="2"/>
        <v>1.4979840353673723</v>
      </c>
    </row>
    <row r="24" spans="1:22" ht="25.5">
      <c r="A24" s="41" t="s">
        <v>41</v>
      </c>
      <c r="B24" s="47">
        <f>'2.6 current $'!B24/CPI!$AG$12</f>
        <v>123046.62576687116</v>
      </c>
      <c r="C24" s="47">
        <f>'2.6 current $'!C24/CPI!$AH$12</f>
        <v>157560.07999999999</v>
      </c>
      <c r="D24" s="47">
        <f>'2.6 current $'!D24/CPI!$AI$12</f>
        <v>206864.20233463036</v>
      </c>
      <c r="E24" s="47">
        <f>'2.6 current $'!E24/CPI!$AJ$12</f>
        <v>210671.4040114613</v>
      </c>
      <c r="F24" s="47">
        <f>'2.6 current $'!F24/CPI!$AK$12</f>
        <v>222715.88785046729</v>
      </c>
      <c r="G24" s="47">
        <f>'2.6 current $'!G24/CPI!$AL$12</f>
        <v>225119.26672777272</v>
      </c>
      <c r="H24" s="47">
        <f>'2.6 current $'!H24/CPI!$AM$12</f>
        <v>247955.44394618834</v>
      </c>
      <c r="I24" s="47">
        <f>'2.6 current $'!I24/CPI!$AN$12</f>
        <v>238352.8133216477</v>
      </c>
      <c r="J24" s="47">
        <f>'2.6 current $'!J24/CPI!$AO$12</f>
        <v>242642.30769230769</v>
      </c>
      <c r="K24" s="47">
        <f>'2.6 current $'!K24/CPI!$AP$12</f>
        <v>249555.91416309014</v>
      </c>
      <c r="L24" s="47">
        <f>'2.6 current $'!L24/CPI!$AQ$12</f>
        <v>213075.36280233526</v>
      </c>
      <c r="M24" s="47">
        <f>'2.6 current $'!M24/CPI!$AR$12</f>
        <v>220422.8101889893</v>
      </c>
      <c r="N24" s="47">
        <f>'2.6 current $'!N24/CPI!$AS$12</f>
        <v>225767.75244299675</v>
      </c>
      <c r="O24" s="47">
        <f>'2.6 current $'!O24/CPI!$AT$12</f>
        <v>211076.99680511182</v>
      </c>
      <c r="P24" s="47">
        <f>'2.6 current $'!P24/CPI!$AU$12</f>
        <v>232942.43285939971</v>
      </c>
      <c r="Q24" s="47">
        <f>'2.6 current $'!Q24/CPI!$AV$12</f>
        <v>247076.19937694701</v>
      </c>
      <c r="R24" s="47">
        <f>'2.6 current $'!R24/CPI!$AW$12</f>
        <v>255961.59509202454</v>
      </c>
      <c r="S24" s="47">
        <f>'2.6 current $'!S24/CPI!$AX$12</f>
        <v>258776.19190404797</v>
      </c>
      <c r="T24" s="47">
        <f>'2.6 current $'!T24/CPI!$AY$12</f>
        <v>261319</v>
      </c>
      <c r="U24" s="44">
        <f t="shared" si="2"/>
        <v>7.6972117868974621E-2</v>
      </c>
    </row>
    <row r="25" spans="1:22" s="4" customFormat="1" ht="25.5">
      <c r="A25" s="41" t="s">
        <v>42</v>
      </c>
      <c r="B25" s="47">
        <f>'2.6 current $'!B25/CPI!$AG$12</f>
        <v>204318.44580777097</v>
      </c>
      <c r="C25" s="47">
        <f>'2.6 current $'!C25/CPI!$AH$12</f>
        <v>342790.72</v>
      </c>
      <c r="D25" s="47">
        <f>'2.6 current $'!D25/CPI!$AI$12</f>
        <v>349172.06225680932</v>
      </c>
      <c r="E25" s="47">
        <f>'2.6 current $'!E25/CPI!$AJ$12</f>
        <v>337277.40210124163</v>
      </c>
      <c r="F25" s="47">
        <f>'2.6 current $'!F25/CPI!$AK$12</f>
        <v>340013.98130841122</v>
      </c>
      <c r="G25" s="47">
        <f>'2.6 current $'!G25/CPI!$AL$12</f>
        <v>360316.48029330891</v>
      </c>
      <c r="H25" s="47">
        <f>'2.6 current $'!H25/CPI!$AM$12</f>
        <v>353719.533632287</v>
      </c>
      <c r="I25" s="47">
        <f>'2.6 current $'!I25/CPI!$AN$12</f>
        <v>387945.66170026298</v>
      </c>
      <c r="J25" s="47">
        <f>'2.6 current $'!J25/CPI!$AO$12</f>
        <v>347793.84615384613</v>
      </c>
      <c r="K25" s="47">
        <f>'2.6 current $'!K25/CPI!$AP$12</f>
        <v>354839.7596566524</v>
      </c>
      <c r="L25" s="47">
        <f>'2.6 current $'!L25/CPI!$AQ$12</f>
        <v>386647.20600500412</v>
      </c>
      <c r="M25" s="47">
        <f>'2.6 current $'!M25/CPI!$AR$12</f>
        <v>349284.20706655708</v>
      </c>
      <c r="N25" s="47">
        <f>'2.6 current $'!N25/CPI!$AS$12</f>
        <v>327663.64820846904</v>
      </c>
      <c r="O25" s="47">
        <f>'2.6 current $'!O25/CPI!$AT$12</f>
        <v>332804.6006389776</v>
      </c>
      <c r="P25" s="47">
        <f>'2.6 current $'!P25/CPI!$AU$12</f>
        <v>322842.08530805691</v>
      </c>
      <c r="Q25" s="47">
        <f>'2.6 current $'!Q25/CPI!$AV$12</f>
        <v>276466.60436137067</v>
      </c>
      <c r="R25" s="47">
        <f>'2.6 current $'!R25/CPI!$AW$12</f>
        <v>288282.45398773003</v>
      </c>
      <c r="S25" s="47">
        <f>'2.6 current $'!S25/CPI!$AX$12</f>
        <v>329336.13193403295</v>
      </c>
      <c r="T25" s="47">
        <f>'2.6 current $'!T25/CPI!$AY$12</f>
        <v>308257</v>
      </c>
      <c r="U25" s="44">
        <f t="shared" si="2"/>
        <v>-0.1136789698583599</v>
      </c>
    </row>
    <row r="26" spans="1:22">
      <c r="A26" s="23" t="s">
        <v>43</v>
      </c>
      <c r="B26" s="47">
        <f>'2.6 current $'!B26/CPI!$AG$12</f>
        <v>197247.28016359918</v>
      </c>
      <c r="C26" s="47">
        <f>'2.6 current $'!C26/CPI!$AH$12</f>
        <v>230060.31999999998</v>
      </c>
      <c r="D26" s="47">
        <f>'2.6 current $'!D26/CPI!$AI$12</f>
        <v>223349.57198443581</v>
      </c>
      <c r="E26" s="47">
        <f>'2.6 current $'!E26/CPI!$AJ$12</f>
        <v>224349.34097421201</v>
      </c>
      <c r="F26" s="47">
        <f>'2.6 current $'!F26/CPI!$AK$12</f>
        <v>208803.21495327103</v>
      </c>
      <c r="G26" s="47">
        <f>'2.6 current $'!G26/CPI!$AL$12</f>
        <v>251925.35288725942</v>
      </c>
      <c r="H26" s="47">
        <f>'2.6 current $'!H26/CPI!$AM$12</f>
        <v>283410.58295964124</v>
      </c>
      <c r="I26" s="47">
        <f>'2.6 current $'!I26/CPI!$AN$12</f>
        <v>261986.53812445226</v>
      </c>
      <c r="J26" s="47">
        <f>'2.6 current $'!J26/CPI!$AO$12</f>
        <v>270779.09090909088</v>
      </c>
      <c r="K26" s="47">
        <f>'2.6 current $'!K26/CPI!$AP$12</f>
        <v>298897.64806866954</v>
      </c>
      <c r="L26" s="47">
        <f>'2.6 current $'!L26/CPI!$AQ$12</f>
        <v>317111.39282735612</v>
      </c>
      <c r="M26" s="47">
        <f>'2.6 current $'!M26/CPI!$AR$12</f>
        <v>349509.94248151191</v>
      </c>
      <c r="N26" s="47">
        <f>'2.6 current $'!N26/CPI!$AS$12</f>
        <v>378197.39413680782</v>
      </c>
      <c r="O26" s="47">
        <f>'2.6 current $'!O26/CPI!$AT$12</f>
        <v>418123.96166134183</v>
      </c>
      <c r="P26" s="47">
        <f>'2.6 current $'!P26/CPI!$AU$12</f>
        <v>406722.71721958928</v>
      </c>
      <c r="Q26" s="47">
        <f>'2.6 current $'!Q26/CPI!$AV$12</f>
        <v>446144.61059190024</v>
      </c>
      <c r="R26" s="47">
        <f>'2.6 current $'!R26/CPI!$AW$12</f>
        <v>496380.18404907972</v>
      </c>
      <c r="S26" s="47">
        <f>'2.6 current $'!S26/CPI!$AX$12</f>
        <v>552153.88305847067</v>
      </c>
      <c r="T26" s="47">
        <f>'2.6 current $'!T26/CPI!$AY$12</f>
        <v>547593</v>
      </c>
      <c r="U26" s="44">
        <f t="shared" si="2"/>
        <v>1.0222868692023357</v>
      </c>
    </row>
    <row r="27" spans="1:22" s="4" customFormat="1">
      <c r="A27" s="39" t="s">
        <v>44</v>
      </c>
      <c r="B27" s="46">
        <f t="shared" ref="B27:T27" si="3">SUM(B28:B32)</f>
        <v>1370201.3905930468</v>
      </c>
      <c r="C27" s="46">
        <f t="shared" si="3"/>
        <v>1357749.2000000002</v>
      </c>
      <c r="D27" s="46">
        <f t="shared" si="3"/>
        <v>1400155.719844358</v>
      </c>
      <c r="E27" s="46">
        <f t="shared" si="3"/>
        <v>1422487.2588347658</v>
      </c>
      <c r="F27" s="46">
        <f t="shared" si="3"/>
        <v>1477021.0093457946</v>
      </c>
      <c r="G27" s="46">
        <f t="shared" si="3"/>
        <v>1603567.1494042163</v>
      </c>
      <c r="H27" s="46">
        <f t="shared" si="3"/>
        <v>1560671.3542600898</v>
      </c>
      <c r="I27" s="46">
        <f t="shared" si="3"/>
        <v>1470448.4487291849</v>
      </c>
      <c r="J27" s="46">
        <f t="shared" si="3"/>
        <v>1487734.1958041957</v>
      </c>
      <c r="K27" s="46">
        <f t="shared" si="3"/>
        <v>1469458.4034334766</v>
      </c>
      <c r="L27" s="46">
        <f t="shared" si="3"/>
        <v>1461591.6597164301</v>
      </c>
      <c r="M27" s="46">
        <f t="shared" si="3"/>
        <v>1421641.4133114214</v>
      </c>
      <c r="N27" s="46">
        <f t="shared" si="3"/>
        <v>1505822.3452768731</v>
      </c>
      <c r="O27" s="46">
        <f t="shared" si="3"/>
        <v>1398776.2939297124</v>
      </c>
      <c r="P27" s="46">
        <f t="shared" si="3"/>
        <v>1426079.2417061613</v>
      </c>
      <c r="Q27" s="46">
        <f t="shared" si="3"/>
        <v>1456007.1028037381</v>
      </c>
      <c r="R27" s="46">
        <f t="shared" si="3"/>
        <v>1467472.3312883435</v>
      </c>
      <c r="S27" s="46">
        <f t="shared" si="3"/>
        <v>1596614.5127436281</v>
      </c>
      <c r="T27" s="46">
        <f t="shared" si="3"/>
        <v>1489203</v>
      </c>
      <c r="U27" s="44">
        <f t="shared" si="2"/>
        <v>9.8727595288639058E-4</v>
      </c>
    </row>
    <row r="28" spans="1:22" s="4" customFormat="1" ht="25.5">
      <c r="A28" s="42" t="s">
        <v>45</v>
      </c>
      <c r="B28" s="46">
        <f>'2.6 current $'!B27/CPI!$AG$12</f>
        <v>121918.85480572598</v>
      </c>
      <c r="C28" s="46">
        <f>'2.6 current $'!C27/CPI!$AH$12</f>
        <v>124327.12</v>
      </c>
      <c r="D28" s="46">
        <f>'2.6 current $'!D27/CPI!$AI$12</f>
        <v>109548.79377431907</v>
      </c>
      <c r="E28" s="46">
        <f>'2.6 current $'!E27/CPI!$AJ$12</f>
        <v>116210.50620821393</v>
      </c>
      <c r="F28" s="46">
        <f>'2.6 current $'!F27/CPI!$AK$12</f>
        <v>111950.8785046729</v>
      </c>
      <c r="G28" s="46">
        <f>'2.6 current $'!G27/CPI!$AL$12</f>
        <v>124708.63428047663</v>
      </c>
      <c r="H28" s="46">
        <f>'2.6 current $'!H27/CPI!$AM$12</f>
        <v>122045.05829596413</v>
      </c>
      <c r="I28" s="46">
        <f>'2.6 current $'!I27/CPI!$AN$12</f>
        <v>119805.15337423314</v>
      </c>
      <c r="J28" s="46">
        <f>'2.6 current $'!J27/CPI!$AO$12</f>
        <v>126688.04195804195</v>
      </c>
      <c r="K28" s="46">
        <f>'2.6 current $'!K27/CPI!$AP$12</f>
        <v>142881.71673819743</v>
      </c>
      <c r="L28" s="46">
        <f>'2.6 current $'!L27/CPI!$AQ$12</f>
        <v>152079.53294412009</v>
      </c>
      <c r="M28" s="46">
        <f>'2.6 current $'!M27/CPI!$AR$12</f>
        <v>167798.5209531635</v>
      </c>
      <c r="N28" s="46">
        <f>'2.6 current $'!N27/CPI!$AS$12</f>
        <v>162596.41693811075</v>
      </c>
      <c r="O28" s="46">
        <f>'2.6 current $'!O27/CPI!$AT$12</f>
        <v>139877.95527156547</v>
      </c>
      <c r="P28" s="46">
        <f>'2.6 current $'!P27/CPI!$AU$12</f>
        <v>157391.53238546604</v>
      </c>
      <c r="Q28" s="46">
        <f>'2.6 current $'!Q27/CPI!$AV$12</f>
        <v>150123.23987538941</v>
      </c>
      <c r="R28" s="46">
        <f>'2.6 current $'!R27/CPI!$AW$12</f>
        <v>117871.53374233129</v>
      </c>
      <c r="S28" s="46">
        <f>'2.6 current $'!S27/CPI!$AX$12</f>
        <v>165280.77961019488</v>
      </c>
      <c r="T28" s="46">
        <f>'2.6 current $'!T27/CPI!$AY$12</f>
        <v>145520</v>
      </c>
      <c r="U28" s="44">
        <f t="shared" si="2"/>
        <v>0.14864826822562338</v>
      </c>
    </row>
    <row r="29" spans="1:22" s="4" customFormat="1">
      <c r="A29" s="37" t="s">
        <v>46</v>
      </c>
      <c r="B29" s="46">
        <f>'2.6 current $'!B28/CPI!$AG$12</f>
        <v>54626.666666666664</v>
      </c>
      <c r="C29" s="46">
        <f>'2.6 current $'!C28/CPI!$AH$12</f>
        <v>37147.040000000001</v>
      </c>
      <c r="D29" s="46">
        <f>'2.6 current $'!D28/CPI!$AI$12</f>
        <v>48256.186770428016</v>
      </c>
      <c r="E29" s="46">
        <f>'2.6 current $'!E28/CPI!$AJ$12</f>
        <v>49022.349570200568</v>
      </c>
      <c r="F29" s="46">
        <f>'2.6 current $'!F28/CPI!$AK$12</f>
        <v>62539.663551401871</v>
      </c>
      <c r="G29" s="46">
        <f>'2.6 current $'!G28/CPI!$AL$12</f>
        <v>100091.51237396884</v>
      </c>
      <c r="H29" s="46">
        <f>'2.6 current $'!H28/CPI!$AM$12</f>
        <v>121697.43497757848</v>
      </c>
      <c r="I29" s="46">
        <f>'2.6 current $'!I28/CPI!$AN$12</f>
        <v>49740.718667835237</v>
      </c>
      <c r="J29" s="46">
        <f>'2.6 current $'!J28/CPI!$AO$12</f>
        <v>52165.034965034967</v>
      </c>
      <c r="K29" s="46">
        <f>'2.6 current $'!K28/CPI!$AP$12</f>
        <v>68831.175965665243</v>
      </c>
      <c r="L29" s="46">
        <f>'2.6 current $'!L28/CPI!$AQ$12</f>
        <v>64964.670558798993</v>
      </c>
      <c r="M29" s="46">
        <f>'2.6 current $'!M28/CPI!$AR$12</f>
        <v>67995.529991783071</v>
      </c>
      <c r="N29" s="46">
        <f>'2.6 current $'!N28/CPI!$AS$12</f>
        <v>115776.09120521172</v>
      </c>
      <c r="O29" s="46">
        <f>'2.6 current $'!O28/CPI!$AT$12</f>
        <v>100886.58146964856</v>
      </c>
      <c r="P29" s="46">
        <f>'2.6 current $'!P28/CPI!$AU$12</f>
        <v>83733.459715639823</v>
      </c>
      <c r="Q29" s="46">
        <f>'2.6 current $'!Q28/CPI!$AV$12</f>
        <v>92597.570093457936</v>
      </c>
      <c r="R29" s="46">
        <f>'2.6 current $'!R28/CPI!$AW$12</f>
        <v>100561.77914110429</v>
      </c>
      <c r="S29" s="46">
        <f>'2.6 current $'!S28/CPI!$AX$12</f>
        <v>124535.83208395801</v>
      </c>
      <c r="T29" s="46">
        <f>'2.6 current $'!T28/CPI!$AY$12</f>
        <v>126087</v>
      </c>
      <c r="U29" s="44">
        <f t="shared" si="2"/>
        <v>1.417078797790766</v>
      </c>
    </row>
    <row r="30" spans="1:22" s="4" customFormat="1">
      <c r="A30" s="37" t="s">
        <v>47</v>
      </c>
      <c r="B30" s="46">
        <f>'2.6 current $'!B29/CPI!$AG$12</f>
        <v>635485.72597137012</v>
      </c>
      <c r="C30" s="46">
        <f>'2.6 current $'!C29/CPI!$AH$12</f>
        <v>605255.76</v>
      </c>
      <c r="D30" s="46">
        <f>'2.6 current $'!D29/CPI!$AI$12</f>
        <v>631538.75486381329</v>
      </c>
      <c r="E30" s="46">
        <f>'2.6 current $'!E29/CPI!$AJ$12</f>
        <v>653480.6494746895</v>
      </c>
      <c r="F30" s="46">
        <f>'2.6 current $'!F29/CPI!$AK$12</f>
        <v>660759.17757009342</v>
      </c>
      <c r="G30" s="46">
        <f>'2.6 current $'!G29/CPI!$AL$12</f>
        <v>693699.72502291482</v>
      </c>
      <c r="H30" s="46">
        <f>'2.6 current $'!H29/CPI!$AM$12</f>
        <v>709035.69506726461</v>
      </c>
      <c r="I30" s="46">
        <f>'2.6 current $'!I29/CPI!$AN$12</f>
        <v>693088.6590709904</v>
      </c>
      <c r="J30" s="46">
        <f>'2.6 current $'!J29/CPI!$AO$12</f>
        <v>690664.82517482515</v>
      </c>
      <c r="K30" s="46">
        <f>'2.6 current $'!K29/CPI!$AP$12</f>
        <v>686295.69098712446</v>
      </c>
      <c r="L30" s="46">
        <f>'2.6 current $'!L29/CPI!$AQ$12</f>
        <v>656851.64303586318</v>
      </c>
      <c r="M30" s="46">
        <f>'2.6 current $'!M29/CPI!$AR$12</f>
        <v>652960.9202958094</v>
      </c>
      <c r="N30" s="46">
        <f>'2.6 current $'!N29/CPI!$AS$12</f>
        <v>671492.24755700328</v>
      </c>
      <c r="O30" s="46">
        <f>'2.6 current $'!O29/CPI!$AT$12</f>
        <v>647154.69648562302</v>
      </c>
      <c r="P30" s="46">
        <f>'2.6 current $'!P29/CPI!$AU$12</f>
        <v>656988.49921011063</v>
      </c>
      <c r="Q30" s="46">
        <f>'2.6 current $'!Q29/CPI!$AV$12</f>
        <v>650504.7352024921</v>
      </c>
      <c r="R30" s="46">
        <f>'2.6 current $'!R29/CPI!$AW$12</f>
        <v>645754.90797546005</v>
      </c>
      <c r="S30" s="46">
        <f>'2.6 current $'!S29/CPI!$AX$12</f>
        <v>662032.50374812586</v>
      </c>
      <c r="T30" s="46">
        <f>'2.6 current $'!T29/CPI!$AY$12</f>
        <v>602102</v>
      </c>
      <c r="U30" s="44">
        <f t="shared" si="2"/>
        <v>-0.12822837061726378</v>
      </c>
    </row>
    <row r="31" spans="1:22" s="4" customFormat="1">
      <c r="A31" s="37" t="s">
        <v>48</v>
      </c>
      <c r="B31" s="46">
        <f>'2.6 current $'!B30/CPI!$AG$12</f>
        <v>22925.316973415134</v>
      </c>
      <c r="C31" s="46">
        <f>'2.6 current $'!C30/CPI!$AH$12</f>
        <v>20701.919999999998</v>
      </c>
      <c r="D31" s="46">
        <f>'2.6 current $'!D30/CPI!$AI$12</f>
        <v>36938.287937743189</v>
      </c>
      <c r="E31" s="46">
        <f>'2.6 current $'!E30/CPI!$AJ$12</f>
        <v>18330.77363896848</v>
      </c>
      <c r="F31" s="46">
        <f>'2.6 current $'!F30/CPI!$AK$12</f>
        <v>5453.9813084112147</v>
      </c>
      <c r="G31" s="46">
        <f>'2.6 current $'!G30/CPI!$AL$12</f>
        <v>27.424381301558206</v>
      </c>
      <c r="H31" s="46">
        <f>'2.6 current $'!H30/CPI!$AM$12</f>
        <v>2102.8161434977578</v>
      </c>
      <c r="I31" s="46">
        <f>'2.6 current $'!I30/CPI!$AN$12</f>
        <v>2913.0937773882561</v>
      </c>
      <c r="J31" s="46">
        <f>'2.6 current $'!J30/CPI!$AO$12</f>
        <v>8859.0209790209792</v>
      </c>
      <c r="K31" s="46">
        <f>'2.6 current $'!K30/CPI!$AP$12</f>
        <v>1221.0815450643777</v>
      </c>
      <c r="L31" s="46">
        <f>'2.6 current $'!L30/CPI!$AQ$12</f>
        <v>1690.0750625521266</v>
      </c>
      <c r="M31" s="46">
        <f>'2.6 current $'!M30/CPI!$AR$12</f>
        <v>1720.9531635168446</v>
      </c>
      <c r="N31" s="46">
        <f>'2.6 current $'!N30/CPI!$AS$12</f>
        <v>26.579804560260587</v>
      </c>
      <c r="O31" s="46">
        <f>'2.6 current $'!O30/CPI!$AT$12</f>
        <v>0</v>
      </c>
      <c r="P31" s="46">
        <f>'2.6 current $'!P30/CPI!$AU$12</f>
        <v>0</v>
      </c>
      <c r="Q31" s="46">
        <f>'2.6 current $'!Q30/CPI!$AV$12</f>
        <v>0</v>
      </c>
      <c r="R31" s="46">
        <f>'2.6 current $'!R30/CPI!$AW$12</f>
        <v>5214.7239263803676</v>
      </c>
      <c r="S31" s="46">
        <f>'2.6 current $'!S30/CPI!$AX$12</f>
        <v>0</v>
      </c>
      <c r="T31" s="46">
        <f>'2.6 current $'!T30/CPI!$AY$12</f>
        <v>2949</v>
      </c>
      <c r="U31" s="44">
        <f t="shared" si="2"/>
        <v>-0.66711897319314195</v>
      </c>
    </row>
    <row r="32" spans="1:22" s="4" customFormat="1">
      <c r="A32" s="40" t="s">
        <v>49</v>
      </c>
      <c r="B32" s="48">
        <f>'2.6 current $'!B31/CPI!$AG$12</f>
        <v>535244.82617586909</v>
      </c>
      <c r="C32" s="48">
        <f>'2.6 current $'!C31/CPI!$AH$12</f>
        <v>570317.36</v>
      </c>
      <c r="D32" s="48">
        <f>'2.6 current $'!D31/CPI!$AI$12</f>
        <v>573873.69649805455</v>
      </c>
      <c r="E32" s="48">
        <f>'2.6 current $'!E31/CPI!$AJ$12</f>
        <v>585442.97994269338</v>
      </c>
      <c r="F32" s="48">
        <f>'2.6 current $'!F31/CPI!$AK$12</f>
        <v>636317.30841121497</v>
      </c>
      <c r="G32" s="48">
        <f>'2.6 current $'!G31/CPI!$AL$12</f>
        <v>685039.85334555455</v>
      </c>
      <c r="H32" s="48">
        <f>'2.6 current $'!H31/CPI!$AM$12</f>
        <v>605790.34977578477</v>
      </c>
      <c r="I32" s="48">
        <f>'2.6 current $'!I31/CPI!$AN$12</f>
        <v>604900.82383873803</v>
      </c>
      <c r="J32" s="48">
        <f>'2.6 current $'!J31/CPI!$AO$12</f>
        <v>609357.27272727271</v>
      </c>
      <c r="K32" s="48">
        <f>'2.6 current $'!K31/CPI!$AP$12</f>
        <v>570228.73819742491</v>
      </c>
      <c r="L32" s="48">
        <f>'2.6 current $'!L31/CPI!$AQ$12</f>
        <v>586005.73811509588</v>
      </c>
      <c r="M32" s="48">
        <f>'2.6 current $'!M31/CPI!$AR$12</f>
        <v>531165.48890714871</v>
      </c>
      <c r="N32" s="48">
        <f>'2.6 current $'!N31/CPI!$AS$12</f>
        <v>555931.00977198698</v>
      </c>
      <c r="O32" s="48">
        <f>'2.6 current $'!O31/CPI!$AT$12</f>
        <v>510857.06070287537</v>
      </c>
      <c r="P32" s="48">
        <f>'2.6 current $'!P31/CPI!$AU$12</f>
        <v>527965.7503949448</v>
      </c>
      <c r="Q32" s="48">
        <f>'2.6 current $'!Q31/CPI!$AV$12</f>
        <v>562781.55763239868</v>
      </c>
      <c r="R32" s="48">
        <f>'2.6 current $'!R31/CPI!$AW$12</f>
        <v>598069.38650306745</v>
      </c>
      <c r="S32" s="48">
        <f>'2.6 current $'!S31/CPI!$AX$12</f>
        <v>644765.39730134932</v>
      </c>
      <c r="T32" s="48">
        <f>'2.6 current $'!T31/CPI!$AY$12</f>
        <v>612545</v>
      </c>
      <c r="U32" s="44">
        <f t="shared" si="2"/>
        <v>5.2312943742514051E-3</v>
      </c>
    </row>
    <row r="33" spans="1:21" s="4" customFormat="1" ht="15">
      <c r="A33" s="17" t="s">
        <v>50</v>
      </c>
      <c r="B33" s="49">
        <f>B9+B22+B27</f>
        <v>8890898.4867075663</v>
      </c>
      <c r="C33" s="49">
        <f t="shared" ref="C33:T33" si="4">C9+C22+C27</f>
        <v>9086332.7199999988</v>
      </c>
      <c r="D33" s="49">
        <f t="shared" si="4"/>
        <v>9314067.1595330741</v>
      </c>
      <c r="E33" s="49">
        <f t="shared" si="4"/>
        <v>9397428.5386819486</v>
      </c>
      <c r="F33" s="49">
        <f t="shared" si="4"/>
        <v>9650903.1775700953</v>
      </c>
      <c r="G33" s="49">
        <f t="shared" si="4"/>
        <v>10342641.686526123</v>
      </c>
      <c r="H33" s="49">
        <f t="shared" si="4"/>
        <v>10774095.641255606</v>
      </c>
      <c r="I33" s="49">
        <f t="shared" si="4"/>
        <v>11034858.825591588</v>
      </c>
      <c r="J33" s="49">
        <f t="shared" si="4"/>
        <v>11200849.440559439</v>
      </c>
      <c r="K33" s="49">
        <f t="shared" si="4"/>
        <v>11565630.283261802</v>
      </c>
      <c r="L33" s="49">
        <f t="shared" si="4"/>
        <v>11243392.22685571</v>
      </c>
      <c r="M33" s="49">
        <f t="shared" si="4"/>
        <v>11532853.640098603</v>
      </c>
      <c r="N33" s="49">
        <f t="shared" si="4"/>
        <v>11747570.358306188</v>
      </c>
      <c r="O33" s="49">
        <f t="shared" si="4"/>
        <v>11743699.936102236</v>
      </c>
      <c r="P33" s="49">
        <f t="shared" si="4"/>
        <v>11938040.252764612</v>
      </c>
      <c r="Q33" s="49">
        <f t="shared" si="4"/>
        <v>12253151.962616822</v>
      </c>
      <c r="R33" s="49">
        <f t="shared" si="4"/>
        <v>12596148.957055215</v>
      </c>
      <c r="S33" s="49">
        <f t="shared" si="4"/>
        <v>13500457.991004497</v>
      </c>
      <c r="T33" s="49">
        <f t="shared" si="4"/>
        <v>13283579</v>
      </c>
      <c r="U33" s="44">
        <f t="shared" si="2"/>
        <v>0.18594389385315546</v>
      </c>
    </row>
    <row r="34" spans="1:21" s="4" customFormat="1">
      <c r="A34" s="14"/>
      <c r="B34" s="46"/>
      <c r="C34" s="51"/>
      <c r="D34" s="51"/>
      <c r="E34" s="51"/>
      <c r="F34" s="51"/>
      <c r="G34" s="51"/>
      <c r="H34" s="51"/>
      <c r="I34" s="51"/>
      <c r="J34" s="51"/>
      <c r="K34" s="51"/>
      <c r="L34" s="51"/>
      <c r="M34" s="51"/>
      <c r="N34" s="51"/>
      <c r="O34" s="51"/>
      <c r="P34" s="51"/>
      <c r="Q34" s="51"/>
      <c r="R34" s="51"/>
      <c r="S34" s="51"/>
      <c r="T34" s="51"/>
      <c r="U34" s="50"/>
    </row>
    <row r="35" spans="1:21" s="15" customFormat="1">
      <c r="A35" s="20" t="s">
        <v>51</v>
      </c>
      <c r="B35" s="20" t="str">
        <f>B8</f>
        <v>2001 / 2002</v>
      </c>
      <c r="C35" s="20" t="str">
        <f>C8</f>
        <v>2002 / 2003</v>
      </c>
      <c r="D35" s="20" t="str">
        <f>D8</f>
        <v>2003 / 2004</v>
      </c>
      <c r="E35" s="20" t="str">
        <f>E8</f>
        <v>2004 / 2005</v>
      </c>
      <c r="F35" s="20" t="str">
        <f>F8</f>
        <v>2005 / 2006</v>
      </c>
      <c r="G35" s="20" t="str">
        <f>G8</f>
        <v>2006 / 2007</v>
      </c>
      <c r="H35" s="20" t="str">
        <f>H8</f>
        <v>2007 / 2008</v>
      </c>
      <c r="I35" s="20" t="str">
        <f>I8</f>
        <v>2008 / 2009</v>
      </c>
      <c r="J35" s="20" t="str">
        <f>J8</f>
        <v>2009 / 2010</v>
      </c>
      <c r="K35" s="20" t="str">
        <f>K8</f>
        <v>2010 / 2011</v>
      </c>
      <c r="L35" s="20" t="str">
        <f>L8</f>
        <v>2011 / 2012</v>
      </c>
      <c r="M35" s="20" t="str">
        <f>M8</f>
        <v>2012 / 2013</v>
      </c>
      <c r="N35" s="20" t="str">
        <f>N8</f>
        <v>2013 / 2014</v>
      </c>
      <c r="O35" s="20" t="str">
        <f>O8</f>
        <v>2014 / 2015</v>
      </c>
      <c r="P35" s="20" t="str">
        <f>P8</f>
        <v>2015 / 2016</v>
      </c>
      <c r="Q35" s="20" t="str">
        <f>Q8</f>
        <v>2016 / 2017</v>
      </c>
      <c r="R35" s="20" t="str">
        <f>R8</f>
        <v>2017 / 2018</v>
      </c>
      <c r="S35" s="20" t="str">
        <f>S8</f>
        <v>2018 / 2019</v>
      </c>
      <c r="T35" s="20" t="str">
        <f>T8</f>
        <v>2019-2020</v>
      </c>
    </row>
    <row r="36" spans="1:21" s="15" customFormat="1" ht="25.5">
      <c r="A36" s="33" t="s">
        <v>26</v>
      </c>
      <c r="B36" s="38">
        <f>B37+B38+B42</f>
        <v>0.66270640555980809</v>
      </c>
      <c r="C36" s="38">
        <f t="shared" ref="C36:T36" si="5">C37+C38+C42</f>
        <v>0.65410955367260648</v>
      </c>
      <c r="D36" s="38">
        <f t="shared" si="5"/>
        <v>0.64843525290472515</v>
      </c>
      <c r="E36" s="38">
        <f t="shared" si="5"/>
        <v>0.64368929032800259</v>
      </c>
      <c r="F36" s="38">
        <f t="shared" si="5"/>
        <v>0.65016627178489628</v>
      </c>
      <c r="G36" s="38">
        <f t="shared" si="5"/>
        <v>0.64962706678905735</v>
      </c>
      <c r="H36" s="38">
        <f t="shared" si="5"/>
        <v>0.65813998456274037</v>
      </c>
      <c r="I36" s="38">
        <f t="shared" si="5"/>
        <v>0.67045380161984514</v>
      </c>
      <c r="J36" s="38">
        <f t="shared" si="5"/>
        <v>0.66854986965992291</v>
      </c>
      <c r="K36" s="38">
        <f t="shared" si="5"/>
        <v>0.6668766123805594</v>
      </c>
      <c r="L36" s="38">
        <f t="shared" si="5"/>
        <v>0.64885068388770273</v>
      </c>
      <c r="M36" s="38">
        <f t="shared" si="5"/>
        <v>0.6490984484033655</v>
      </c>
      <c r="N36" s="38">
        <f t="shared" si="5"/>
        <v>0.63522326232763748</v>
      </c>
      <c r="O36" s="38">
        <f t="shared" si="5"/>
        <v>0.63267830358246224</v>
      </c>
      <c r="P36" s="38">
        <f t="shared" si="5"/>
        <v>0.62292652213267974</v>
      </c>
      <c r="Q36" s="38">
        <f t="shared" si="5"/>
        <v>0.60814517664776435</v>
      </c>
      <c r="R36" s="38">
        <f t="shared" si="5"/>
        <v>0.59178650122823584</v>
      </c>
      <c r="S36" s="38">
        <f t="shared" si="5"/>
        <v>0.55954319626235838</v>
      </c>
      <c r="T36" s="38">
        <f t="shared" si="5"/>
        <v>0.54736919921957783</v>
      </c>
    </row>
    <row r="37" spans="1:21" ht="15">
      <c r="A37" s="35" t="s">
        <v>27</v>
      </c>
      <c r="B37" s="52">
        <f>B10/B33</f>
        <v>1.4972154976177748E-2</v>
      </c>
      <c r="C37" s="52">
        <f>C10/C33</f>
        <v>1.3020108733152357E-2</v>
      </c>
      <c r="D37" s="52">
        <f>D10/D33</f>
        <v>1.0074230800533894E-2</v>
      </c>
      <c r="E37" s="52">
        <f>E10/E33</f>
        <v>1.2689508445343082E-2</v>
      </c>
      <c r="F37" s="52">
        <f>F10/F33</f>
        <v>1.4988825219050728E-2</v>
      </c>
      <c r="G37" s="52">
        <f>G10/G33</f>
        <v>1.2715911238472842E-2</v>
      </c>
      <c r="H37" s="52">
        <f>H10/H33</f>
        <v>1.2984347415776028E-2</v>
      </c>
      <c r="I37" s="52">
        <f>I10/I33</f>
        <v>1.2183511591478088E-2</v>
      </c>
      <c r="J37" s="52">
        <f>J10/J33</f>
        <v>1.877181555167641E-2</v>
      </c>
      <c r="K37" s="52">
        <f>K10/K33</f>
        <v>1.3814831715893386E-2</v>
      </c>
      <c r="L37" s="52">
        <f>L10/L33</f>
        <v>1.4483716462243706E-2</v>
      </c>
      <c r="M37" s="52">
        <f>M10/M33</f>
        <v>1.5521489489359129E-2</v>
      </c>
      <c r="N37" s="52">
        <f>N10/N33</f>
        <v>1.4033645490656728E-2</v>
      </c>
      <c r="O37" s="52">
        <f>O10/O33</f>
        <v>1.5337460198358873E-2</v>
      </c>
      <c r="P37" s="52">
        <f>P10/P33</f>
        <v>1.5775434537359297E-2</v>
      </c>
      <c r="Q37" s="52">
        <f>Q10/Q33</f>
        <v>1.8654151211872808E-2</v>
      </c>
      <c r="R37" s="52">
        <f>R10/R33</f>
        <v>1.9233393312713142E-2</v>
      </c>
      <c r="S37" s="52">
        <f>S10/S33</f>
        <v>1.9028630921630971E-2</v>
      </c>
      <c r="T37" s="52">
        <f>T10/T33</f>
        <v>2.2103229859964699E-2</v>
      </c>
      <c r="U37" s="50"/>
    </row>
    <row r="38" spans="1:21" ht="15">
      <c r="A38" s="35" t="s">
        <v>34</v>
      </c>
      <c r="B38" s="52">
        <f>B17/B33</f>
        <v>0.64629953506646176</v>
      </c>
      <c r="C38" s="52">
        <f>C17/C33</f>
        <v>0.64019273993743875</v>
      </c>
      <c r="D38" s="52">
        <f>D17/D33</f>
        <v>0.63752910193671064</v>
      </c>
      <c r="E38" s="52">
        <f>E17/E33</f>
        <v>0.63050853408283869</v>
      </c>
      <c r="F38" s="52">
        <f>F17/F33</f>
        <v>0.63401479522559612</v>
      </c>
      <c r="G38" s="52">
        <f>G17/G33</f>
        <v>0.63621077584378216</v>
      </c>
      <c r="H38" s="52">
        <f>H17/H33</f>
        <v>0.64442373715269274</v>
      </c>
      <c r="I38" s="52">
        <f>I17/I33</f>
        <v>0.6577318322621426</v>
      </c>
      <c r="J38" s="52">
        <f>J17/J33</f>
        <v>0.64913126250346143</v>
      </c>
      <c r="K38" s="52">
        <f>K17/K33</f>
        <v>0.65233464175943401</v>
      </c>
      <c r="L38" s="52">
        <f>L17/L33</f>
        <v>0.63323817616629241</v>
      </c>
      <c r="M38" s="52">
        <f>M17/M33</f>
        <v>0.63281147046648667</v>
      </c>
      <c r="N38" s="52">
        <f>N17/N33</f>
        <v>0.61933194530404112</v>
      </c>
      <c r="O38" s="52">
        <f>O17/O33</f>
        <v>0.61583674278834588</v>
      </c>
      <c r="P38" s="52">
        <f>P17/P33</f>
        <v>0.60670619966271666</v>
      </c>
      <c r="Q38" s="52">
        <f>Q17/Q33</f>
        <v>0.58821954637354446</v>
      </c>
      <c r="R38" s="52">
        <f>R17/R33</f>
        <v>0.57125681143522933</v>
      </c>
      <c r="S38" s="52">
        <f>S17/S33</f>
        <v>0.53892950056262623</v>
      </c>
      <c r="T38" s="52">
        <f>T17/T33</f>
        <v>0.52410182526862681</v>
      </c>
    </row>
    <row r="39" spans="1:21">
      <c r="A39" s="36" t="s">
        <v>35</v>
      </c>
      <c r="B39" s="52">
        <f>B18/B33</f>
        <v>0.54661488156441396</v>
      </c>
      <c r="C39" s="52">
        <f>C18/C33</f>
        <v>0.53877975976208803</v>
      </c>
      <c r="D39" s="52">
        <f>D18/D33</f>
        <v>0.53762254914145469</v>
      </c>
      <c r="E39" s="52">
        <f>E18/E33</f>
        <v>0.58432792352568297</v>
      </c>
      <c r="F39" s="52">
        <f>F18/F33</f>
        <v>0.58792491495445132</v>
      </c>
      <c r="G39" s="52">
        <f>G18/G33</f>
        <v>0.58931064606080708</v>
      </c>
      <c r="H39" s="52">
        <f>H18/H33</f>
        <v>0.59070771163344005</v>
      </c>
      <c r="I39" s="52">
        <f>I18/I33</f>
        <v>0.5982378118977455</v>
      </c>
      <c r="J39" s="52">
        <f>J18/J33</f>
        <v>0.58565164890996935</v>
      </c>
      <c r="K39" s="52">
        <f>K18/K33</f>
        <v>0.58514111228633614</v>
      </c>
      <c r="L39" s="52">
        <f>L18/L33</f>
        <v>0.58023139363298781</v>
      </c>
      <c r="M39" s="52">
        <f>M18/M33</f>
        <v>0.57856808699979678</v>
      </c>
      <c r="N39" s="52">
        <f>N18/N33</f>
        <v>0.57336096193540997</v>
      </c>
      <c r="O39" s="52">
        <f>O18/O33</f>
        <v>0.5687610118182107</v>
      </c>
      <c r="P39" s="52">
        <f>P18/P33</f>
        <v>0.56615894791202781</v>
      </c>
      <c r="Q39" s="52">
        <f>Q18/Q33</f>
        <v>0.53673341823691179</v>
      </c>
      <c r="R39" s="52">
        <f>R18/R33</f>
        <v>0.52654037877425464</v>
      </c>
      <c r="S39" s="52">
        <f>S18/S33</f>
        <v>0.50439313654113493</v>
      </c>
      <c r="T39" s="52">
        <f>T18/T33</f>
        <v>0.48854928329179959</v>
      </c>
    </row>
    <row r="40" spans="1:21" ht="38.25">
      <c r="A40" s="43" t="s">
        <v>36</v>
      </c>
      <c r="B40" s="52">
        <f>B19/B33</f>
        <v>0</v>
      </c>
      <c r="C40" s="52">
        <f>C19/C33</f>
        <v>0</v>
      </c>
      <c r="D40" s="52">
        <f>D19/D33</f>
        <v>0</v>
      </c>
      <c r="E40" s="52">
        <f>E19/E33</f>
        <v>5.528956666525678E-6</v>
      </c>
      <c r="F40" s="52">
        <f>F19/F33</f>
        <v>0</v>
      </c>
      <c r="G40" s="52">
        <f>G19/G33</f>
        <v>5.5442207043377984E-6</v>
      </c>
      <c r="H40" s="52">
        <f>H19/H33</f>
        <v>3.056658908790883E-6</v>
      </c>
      <c r="I40" s="52">
        <f>I19/I33</f>
        <v>0</v>
      </c>
      <c r="J40" s="52">
        <f>J19/J33</f>
        <v>0</v>
      </c>
      <c r="K40" s="52">
        <f>K19/K33</f>
        <v>0</v>
      </c>
      <c r="L40" s="52">
        <f>L19/L33</f>
        <v>1.3316690160872682E-5</v>
      </c>
      <c r="M40" s="52">
        <f>M19/M33</f>
        <v>0</v>
      </c>
      <c r="N40" s="52">
        <f>N19/N33</f>
        <v>1.0973507558191881E-4</v>
      </c>
      <c r="O40" s="52">
        <f>O19/O33</f>
        <v>1.2431653654129197E-4</v>
      </c>
      <c r="P40" s="52">
        <f>P19/P33</f>
        <v>3.2754694067108073E-5</v>
      </c>
      <c r="Q40" s="52">
        <f>Q19/Q33</f>
        <v>1.7824392049491298E-4</v>
      </c>
      <c r="R40" s="52">
        <f>R19/R33</f>
        <v>7.7085591667933477E-5</v>
      </c>
      <c r="S40" s="52">
        <f>S19/S33</f>
        <v>2.3636268487167806E-5</v>
      </c>
      <c r="T40" s="52">
        <f>T19/T33</f>
        <v>3.2370794045791425E-4</v>
      </c>
    </row>
    <row r="41" spans="1:21">
      <c r="A41" s="36" t="s">
        <v>37</v>
      </c>
      <c r="B41" s="52">
        <f>B20/B33</f>
        <v>9.9684653502047832E-2</v>
      </c>
      <c r="C41" s="52">
        <f>C20/C33</f>
        <v>0.10141298017535066</v>
      </c>
      <c r="D41" s="52">
        <f>D20/D33</f>
        <v>9.9906552795256023E-2</v>
      </c>
      <c r="E41" s="52">
        <f>E20/E33</f>
        <v>4.61750816004892E-2</v>
      </c>
      <c r="F41" s="52">
        <f>F20/F33</f>
        <v>4.6089880271144822E-2</v>
      </c>
      <c r="G41" s="52">
        <f>G20/G33</f>
        <v>4.689458556227076E-2</v>
      </c>
      <c r="H41" s="52">
        <f>H20/H33</f>
        <v>5.3712968860343963E-2</v>
      </c>
      <c r="I41" s="52">
        <f>I20/I33</f>
        <v>5.9494020364397097E-2</v>
      </c>
      <c r="J41" s="52">
        <f>J20/J33</f>
        <v>6.347961359349201E-2</v>
      </c>
      <c r="K41" s="52">
        <f>K20/K33</f>
        <v>6.7193529473097841E-2</v>
      </c>
      <c r="L41" s="52">
        <f>L20/L33</f>
        <v>5.2993465843143725E-2</v>
      </c>
      <c r="M41" s="52">
        <f>M20/M33</f>
        <v>5.4243383466689811E-2</v>
      </c>
      <c r="N41" s="52">
        <f>N20/N33</f>
        <v>4.5861248293049224E-2</v>
      </c>
      <c r="O41" s="52">
        <f>O20/O33</f>
        <v>4.695141443359388E-2</v>
      </c>
      <c r="P41" s="52">
        <f>P20/P33</f>
        <v>4.0514497056621801E-2</v>
      </c>
      <c r="Q41" s="52">
        <f>Q20/Q33</f>
        <v>5.1307884216137786E-2</v>
      </c>
      <c r="R41" s="52">
        <f>R20/R33</f>
        <v>4.463934706930682E-2</v>
      </c>
      <c r="S41" s="52">
        <f>S20/S33</f>
        <v>3.4512727753004166E-2</v>
      </c>
      <c r="T41" s="52">
        <f>T20/T33</f>
        <v>3.5228834036369262E-2</v>
      </c>
    </row>
    <row r="42" spans="1:21">
      <c r="A42" s="37" t="s">
        <v>38</v>
      </c>
      <c r="B42" s="52">
        <f>B21/B33</f>
        <v>1.4347155171685695E-3</v>
      </c>
      <c r="C42" s="52">
        <f>C21/C33</f>
        <v>8.9670500201537856E-4</v>
      </c>
      <c r="D42" s="52">
        <f>D21/D33</f>
        <v>8.3192016748057161E-4</v>
      </c>
      <c r="E42" s="52">
        <f>E21/E33</f>
        <v>4.9124779982080648E-4</v>
      </c>
      <c r="F42" s="52">
        <f>F21/F33</f>
        <v>1.1626513402493615E-3</v>
      </c>
      <c r="G42" s="52">
        <f>G21/G33</f>
        <v>7.0037970680232489E-4</v>
      </c>
      <c r="H42" s="52">
        <f>H21/H33</f>
        <v>7.3189999427159479E-4</v>
      </c>
      <c r="I42" s="52">
        <f>I21/I33</f>
        <v>5.3845776622442917E-4</v>
      </c>
      <c r="J42" s="52">
        <f>J21/J33</f>
        <v>6.4679160478506921E-4</v>
      </c>
      <c r="K42" s="52">
        <f>K21/K33</f>
        <v>7.271389052320189E-4</v>
      </c>
      <c r="L42" s="52">
        <f>L21/L33</f>
        <v>1.1287912591667001E-3</v>
      </c>
      <c r="M42" s="52">
        <f>M21/M33</f>
        <v>7.6548844751966232E-4</v>
      </c>
      <c r="N42" s="52">
        <f>N21/N33</f>
        <v>1.8576715329396132E-3</v>
      </c>
      <c r="O42" s="52">
        <f>O21/O33</f>
        <v>1.5041005957574021E-3</v>
      </c>
      <c r="P42" s="52">
        <f>P21/P33</f>
        <v>4.4488793260379756E-4</v>
      </c>
      <c r="Q42" s="52">
        <f>Q21/Q33</f>
        <v>1.2714790623470783E-3</v>
      </c>
      <c r="R42" s="52">
        <f>R21/R33</f>
        <v>1.296296480293412E-3</v>
      </c>
      <c r="S42" s="52">
        <f>S21/S33</f>
        <v>1.5850647781011256E-3</v>
      </c>
      <c r="T42" s="52">
        <f>T21/T33</f>
        <v>1.1641440909863222E-3</v>
      </c>
    </row>
    <row r="43" spans="1:21">
      <c r="A43" s="39" t="s">
        <v>39</v>
      </c>
      <c r="B43" s="52">
        <f>B22/B33</f>
        <v>0.18318077978579211</v>
      </c>
      <c r="C43" s="52">
        <f>C22/C33</f>
        <v>0.19646281233690066</v>
      </c>
      <c r="D43" s="52">
        <f>D22/D33</f>
        <v>0.20123775289797835</v>
      </c>
      <c r="E43" s="52">
        <f>E22/E33</f>
        <v>0.20494086919069066</v>
      </c>
      <c r="F43" s="52">
        <f>F22/F33</f>
        <v>0.1967888802698278</v>
      </c>
      <c r="G43" s="52">
        <f>G22/G33</f>
        <v>0.19532868068759907</v>
      </c>
      <c r="H43" s="52">
        <f>H22/H33</f>
        <v>0.19700596863596256</v>
      </c>
      <c r="I43" s="52">
        <f>I22/I33</f>
        <v>0.19629134918181421</v>
      </c>
      <c r="J43" s="52">
        <f>J22/J33</f>
        <v>0.19862679370839675</v>
      </c>
      <c r="K43" s="52">
        <f>K22/K33</f>
        <v>0.20606949021446055</v>
      </c>
      <c r="L43" s="52">
        <f>L22/L33</f>
        <v>0.22115370355816918</v>
      </c>
      <c r="M43" s="52">
        <f>M22/M33</f>
        <v>0.22763271825529097</v>
      </c>
      <c r="N43" s="52">
        <f>N22/N33</f>
        <v>0.23659513932065127</v>
      </c>
      <c r="O43" s="52">
        <f>O22/O33</f>
        <v>0.24821304228464194</v>
      </c>
      <c r="P43" s="52">
        <f>P22/P33</f>
        <v>0.25761674866288414</v>
      </c>
      <c r="Q43" s="52">
        <f>Q22/Q33</f>
        <v>0.27302767526447225</v>
      </c>
      <c r="R43" s="52">
        <f>R22/R33</f>
        <v>0.29171183335866974</v>
      </c>
      <c r="S43" s="52">
        <f>S22/S33</f>
        <v>0.32219307418065407</v>
      </c>
      <c r="T43" s="52">
        <f>T22/T33</f>
        <v>0.34052223425629491</v>
      </c>
    </row>
    <row r="44" spans="1:21">
      <c r="A44" s="39" t="str">
        <f>A27</f>
        <v>Other / Autres</v>
      </c>
      <c r="B44" s="52">
        <f>SUM(B45:B49)</f>
        <v>0.15411281465439983</v>
      </c>
      <c r="C44" s="52">
        <f t="shared" ref="C44:T44" si="6">SUM(C45:C49)</f>
        <v>0.14942763399049291</v>
      </c>
      <c r="D44" s="52">
        <f t="shared" si="6"/>
        <v>0.15032699419729648</v>
      </c>
      <c r="E44" s="52">
        <f t="shared" si="6"/>
        <v>0.15136984048130669</v>
      </c>
      <c r="F44" s="52">
        <f t="shared" si="6"/>
        <v>0.15304484794527581</v>
      </c>
      <c r="G44" s="52">
        <f t="shared" si="6"/>
        <v>0.15504425252334358</v>
      </c>
      <c r="H44" s="52">
        <f t="shared" si="6"/>
        <v>0.14485404680129702</v>
      </c>
      <c r="I44" s="52">
        <f t="shared" si="6"/>
        <v>0.1332548491983406</v>
      </c>
      <c r="J44" s="52">
        <f t="shared" si="6"/>
        <v>0.13282333663168042</v>
      </c>
      <c r="K44" s="52">
        <f t="shared" si="6"/>
        <v>0.12705389740498013</v>
      </c>
      <c r="L44" s="52">
        <f t="shared" si="6"/>
        <v>0.12999561255412806</v>
      </c>
      <c r="M44" s="52">
        <f t="shared" si="6"/>
        <v>0.1232688333413435</v>
      </c>
      <c r="N44" s="52">
        <f t="shared" si="6"/>
        <v>0.12818159835171131</v>
      </c>
      <c r="O44" s="52">
        <f t="shared" si="6"/>
        <v>0.11910865413289587</v>
      </c>
      <c r="P44" s="52">
        <f t="shared" si="6"/>
        <v>0.11945672920443619</v>
      </c>
      <c r="Q44" s="52">
        <f t="shared" si="6"/>
        <v>0.11882714808776343</v>
      </c>
      <c r="R44" s="52">
        <f t="shared" si="6"/>
        <v>0.1165016654130943</v>
      </c>
      <c r="S44" s="52">
        <f t="shared" si="6"/>
        <v>0.11826372955698761</v>
      </c>
      <c r="T44" s="52">
        <f t="shared" si="6"/>
        <v>0.11210856652412729</v>
      </c>
    </row>
    <row r="45" spans="1:21" ht="24" customHeight="1">
      <c r="A45" s="42" t="str">
        <f t="shared" ref="A45:A49" si="7">A28</f>
        <v>Bequests, donations and non-government grants / 
Legs, dons et octrois non-gouvernementaux</v>
      </c>
      <c r="B45" s="52">
        <f>B28/B33</f>
        <v>1.3712770985744813E-2</v>
      </c>
      <c r="C45" s="52">
        <f t="shared" ref="C45:T45" si="8">C28/C33</f>
        <v>1.3682871168292417E-2</v>
      </c>
      <c r="D45" s="52">
        <f t="shared" si="8"/>
        <v>1.1761649545568758E-2</v>
      </c>
      <c r="E45" s="52">
        <f t="shared" si="8"/>
        <v>1.2366202704267994E-2</v>
      </c>
      <c r="F45" s="52">
        <f t="shared" si="8"/>
        <v>1.1600041617333882E-2</v>
      </c>
      <c r="G45" s="52">
        <f t="shared" si="8"/>
        <v>1.2057715819638305E-2</v>
      </c>
      <c r="H45" s="52">
        <f t="shared" si="8"/>
        <v>1.1327638287211369E-2</v>
      </c>
      <c r="I45" s="52">
        <f t="shared" si="8"/>
        <v>1.0856972007325185E-2</v>
      </c>
      <c r="J45" s="52">
        <f t="shared" si="8"/>
        <v>1.1310574490832044E-2</v>
      </c>
      <c r="K45" s="52">
        <f t="shared" si="8"/>
        <v>1.2353993101870204E-2</v>
      </c>
      <c r="L45" s="52">
        <f t="shared" si="8"/>
        <v>1.3526125378857315E-2</v>
      </c>
      <c r="M45" s="52">
        <f t="shared" si="8"/>
        <v>1.454960985282467E-2</v>
      </c>
      <c r="N45" s="52">
        <f t="shared" si="8"/>
        <v>1.3840854915429045E-2</v>
      </c>
      <c r="O45" s="52">
        <f t="shared" si="8"/>
        <v>1.191089316251649E-2</v>
      </c>
      <c r="P45" s="52">
        <f t="shared" si="8"/>
        <v>1.3184034318280783E-2</v>
      </c>
      <c r="Q45" s="52">
        <f t="shared" si="8"/>
        <v>1.2251805929886518E-2</v>
      </c>
      <c r="R45" s="52">
        <f t="shared" si="8"/>
        <v>9.3577437154957113E-3</v>
      </c>
      <c r="S45" s="52">
        <f t="shared" si="8"/>
        <v>1.2242605378300742E-2</v>
      </c>
      <c r="T45" s="52">
        <f t="shared" si="8"/>
        <v>1.0954878952426902E-2</v>
      </c>
    </row>
    <row r="46" spans="1:21">
      <c r="A46" s="37" t="str">
        <f t="shared" si="7"/>
        <v>Investment income / Revenus sur placement</v>
      </c>
      <c r="B46" s="52">
        <f>B29/B33</f>
        <v>6.144110940906237E-3</v>
      </c>
      <c r="C46" s="52">
        <f t="shared" ref="C46:T46" si="9">C29/C33</f>
        <v>4.0882324194705484E-3</v>
      </c>
      <c r="D46" s="52">
        <f t="shared" si="9"/>
        <v>5.1810005171625964E-3</v>
      </c>
      <c r="E46" s="52">
        <f t="shared" si="9"/>
        <v>5.216570614866977E-3</v>
      </c>
      <c r="F46" s="52">
        <f t="shared" si="9"/>
        <v>6.4801876467636584E-3</v>
      </c>
      <c r="G46" s="52">
        <f t="shared" si="9"/>
        <v>9.6775577659586783E-3</v>
      </c>
      <c r="H46" s="52">
        <f t="shared" si="9"/>
        <v>1.1295373554285244E-2</v>
      </c>
      <c r="I46" s="52">
        <f t="shared" si="9"/>
        <v>4.5075990054787669E-3</v>
      </c>
      <c r="J46" s="52">
        <f t="shared" si="9"/>
        <v>4.6572391890332852E-3</v>
      </c>
      <c r="K46" s="52">
        <f t="shared" si="9"/>
        <v>5.9513553762201967E-3</v>
      </c>
      <c r="L46" s="52">
        <f t="shared" si="9"/>
        <v>5.7780311535895598E-3</v>
      </c>
      <c r="M46" s="52">
        <f t="shared" si="9"/>
        <v>5.8958114022508072E-3</v>
      </c>
      <c r="N46" s="52">
        <f t="shared" si="9"/>
        <v>9.8553222218713127E-3</v>
      </c>
      <c r="O46" s="52">
        <f t="shared" si="9"/>
        <v>8.5906981631491755E-3</v>
      </c>
      <c r="P46" s="52">
        <f t="shared" si="9"/>
        <v>7.0140038015241921E-3</v>
      </c>
      <c r="Q46" s="52">
        <f t="shared" si="9"/>
        <v>7.5570408639315124E-3</v>
      </c>
      <c r="R46" s="52">
        <f t="shared" si="9"/>
        <v>7.9835336565132267E-3</v>
      </c>
      <c r="S46" s="52">
        <f t="shared" si="9"/>
        <v>9.2245635049520245E-3</v>
      </c>
      <c r="T46" s="52">
        <f t="shared" si="9"/>
        <v>9.4919449043062865E-3</v>
      </c>
    </row>
    <row r="47" spans="1:21">
      <c r="A47" s="37" t="str">
        <f t="shared" si="7"/>
        <v>Ancillary enterprises / Entreprises auxiliares</v>
      </c>
      <c r="B47" s="52">
        <f>B30/B33</f>
        <v>7.1475984898653366E-2</v>
      </c>
      <c r="C47" s="52">
        <f t="shared" ref="C47:T47" si="10">C30/C33</f>
        <v>6.6611665965936595E-2</v>
      </c>
      <c r="D47" s="52">
        <f t="shared" si="10"/>
        <v>6.7804831557116779E-2</v>
      </c>
      <c r="E47" s="52">
        <f t="shared" si="10"/>
        <v>6.9538240890560099E-2</v>
      </c>
      <c r="F47" s="52">
        <f t="shared" si="10"/>
        <v>6.8466045655268856E-2</v>
      </c>
      <c r="G47" s="52">
        <f t="shared" si="10"/>
        <v>6.7071812603411773E-2</v>
      </c>
      <c r="H47" s="52">
        <f t="shared" si="10"/>
        <v>6.5809300258321643E-2</v>
      </c>
      <c r="I47" s="52">
        <f t="shared" si="10"/>
        <v>6.2809019129778793E-2</v>
      </c>
      <c r="J47" s="52">
        <f t="shared" si="10"/>
        <v>6.1661825635639392E-2</v>
      </c>
      <c r="K47" s="52">
        <f t="shared" si="10"/>
        <v>5.9339238258407444E-2</v>
      </c>
      <c r="L47" s="52">
        <f t="shared" si="10"/>
        <v>5.8421126807879413E-2</v>
      </c>
      <c r="M47" s="52">
        <f t="shared" si="10"/>
        <v>5.6617463523990989E-2</v>
      </c>
      <c r="N47" s="52">
        <f t="shared" si="10"/>
        <v>5.7160095839070314E-2</v>
      </c>
      <c r="O47" s="52">
        <f t="shared" si="10"/>
        <v>5.5106542231733426E-2</v>
      </c>
      <c r="P47" s="52">
        <f t="shared" si="10"/>
        <v>5.5033195172713975E-2</v>
      </c>
      <c r="Q47" s="52">
        <f t="shared" si="10"/>
        <v>5.3088767460578223E-2</v>
      </c>
      <c r="R47" s="52">
        <f t="shared" si="10"/>
        <v>5.1266058394281451E-2</v>
      </c>
      <c r="S47" s="52">
        <f t="shared" si="10"/>
        <v>4.9037781102629657E-2</v>
      </c>
      <c r="T47" s="52">
        <f t="shared" si="10"/>
        <v>4.5326790317579323E-2</v>
      </c>
    </row>
    <row r="48" spans="1:21">
      <c r="A48" s="37" t="str">
        <f t="shared" si="7"/>
        <v>Borrowings / Emprunts</v>
      </c>
      <c r="B48" s="52">
        <f>B31/B33</f>
        <v>2.5785152094234209E-3</v>
      </c>
      <c r="C48" s="52">
        <f t="shared" ref="C48:T48" si="11">C31/C33</f>
        <v>2.2783581273039715E-3</v>
      </c>
      <c r="D48" s="52">
        <f t="shared" si="11"/>
        <v>3.9658601666766324E-3</v>
      </c>
      <c r="E48" s="52">
        <f t="shared" si="11"/>
        <v>1.9506159119502592E-3</v>
      </c>
      <c r="F48" s="52">
        <f t="shared" si="11"/>
        <v>5.6512651801200828E-4</v>
      </c>
      <c r="G48" s="52">
        <f t="shared" si="11"/>
        <v>2.6515838151180777E-6</v>
      </c>
      <c r="H48" s="52">
        <f t="shared" si="11"/>
        <v>1.9517333180575861E-4</v>
      </c>
      <c r="I48" s="52">
        <f t="shared" si="11"/>
        <v>2.6399012651003105E-4</v>
      </c>
      <c r="J48" s="52">
        <f t="shared" si="11"/>
        <v>7.9092403000629078E-4</v>
      </c>
      <c r="K48" s="52">
        <f t="shared" si="11"/>
        <v>1.0557846958255021E-4</v>
      </c>
      <c r="L48" s="52">
        <f t="shared" si="11"/>
        <v>1.5031718439166889E-4</v>
      </c>
      <c r="M48" s="52">
        <f t="shared" si="11"/>
        <v>1.4922179863041519E-4</v>
      </c>
      <c r="N48" s="52">
        <f t="shared" si="11"/>
        <v>2.2625788779777073E-6</v>
      </c>
      <c r="O48" s="52">
        <f t="shared" si="11"/>
        <v>0</v>
      </c>
      <c r="P48" s="52">
        <f t="shared" si="11"/>
        <v>0</v>
      </c>
      <c r="Q48" s="52">
        <f t="shared" si="11"/>
        <v>0</v>
      </c>
      <c r="R48" s="52">
        <f t="shared" si="11"/>
        <v>4.1399351056892311E-4</v>
      </c>
      <c r="S48" s="52">
        <f t="shared" si="11"/>
        <v>0</v>
      </c>
      <c r="T48" s="52">
        <f t="shared" si="11"/>
        <v>2.2200342242102071E-4</v>
      </c>
    </row>
    <row r="49" spans="1:21">
      <c r="A49" s="37" t="str">
        <f t="shared" si="7"/>
        <v>Miscellaneous / Divers</v>
      </c>
      <c r="B49" s="52">
        <f>B32/B33</f>
        <v>6.020143261967198E-2</v>
      </c>
      <c r="C49" s="52">
        <f t="shared" ref="C49:T49" si="12">C32/C33</f>
        <v>6.2766506309489406E-2</v>
      </c>
      <c r="D49" s="52">
        <f t="shared" si="12"/>
        <v>6.1613652410771706E-2</v>
      </c>
      <c r="E49" s="52">
        <f t="shared" si="12"/>
        <v>6.2298210359661391E-2</v>
      </c>
      <c r="F49" s="52">
        <f t="shared" si="12"/>
        <v>6.5933446507897411E-2</v>
      </c>
      <c r="G49" s="52">
        <f t="shared" si="12"/>
        <v>6.623451475051971E-2</v>
      </c>
      <c r="H49" s="52">
        <f t="shared" si="12"/>
        <v>5.6226561369673009E-2</v>
      </c>
      <c r="I49" s="52">
        <f t="shared" si="12"/>
        <v>5.4817268929247834E-2</v>
      </c>
      <c r="J49" s="52">
        <f t="shared" si="12"/>
        <v>5.4402773286169416E-2</v>
      </c>
      <c r="K49" s="52">
        <f t="shared" si="12"/>
        <v>4.9303732198899747E-2</v>
      </c>
      <c r="L49" s="52">
        <f t="shared" si="12"/>
        <v>5.212001202941012E-2</v>
      </c>
      <c r="M49" s="52">
        <f t="shared" si="12"/>
        <v>4.6056726763646624E-2</v>
      </c>
      <c r="N49" s="52">
        <f t="shared" si="12"/>
        <v>4.7323062796462652E-2</v>
      </c>
      <c r="O49" s="52">
        <f t="shared" si="12"/>
        <v>4.3500520575496769E-2</v>
      </c>
      <c r="P49" s="52">
        <f t="shared" si="12"/>
        <v>4.422549591191724E-2</v>
      </c>
      <c r="Q49" s="52">
        <f t="shared" si="12"/>
        <v>4.5929533833367168E-2</v>
      </c>
      <c r="R49" s="52">
        <f t="shared" si="12"/>
        <v>4.7480336136234993E-2</v>
      </c>
      <c r="S49" s="52">
        <f t="shared" si="12"/>
        <v>4.7758779571105185E-2</v>
      </c>
      <c r="T49" s="52">
        <f t="shared" si="12"/>
        <v>4.6112948927393739E-2</v>
      </c>
    </row>
    <row r="50" spans="1:21">
      <c r="A50" s="31" t="s">
        <v>52</v>
      </c>
      <c r="B50" s="53">
        <f>B36+B43+B44</f>
        <v>1</v>
      </c>
      <c r="C50" s="53">
        <f t="shared" ref="C50:T50" si="13">C36+C43+C44</f>
        <v>1</v>
      </c>
      <c r="D50" s="53">
        <f t="shared" si="13"/>
        <v>1</v>
      </c>
      <c r="E50" s="53">
        <f t="shared" si="13"/>
        <v>1</v>
      </c>
      <c r="F50" s="53">
        <f t="shared" si="13"/>
        <v>0.99999999999999989</v>
      </c>
      <c r="G50" s="53">
        <f t="shared" si="13"/>
        <v>1</v>
      </c>
      <c r="H50" s="53">
        <f t="shared" si="13"/>
        <v>0.99999999999999989</v>
      </c>
      <c r="I50" s="53">
        <f t="shared" si="13"/>
        <v>1</v>
      </c>
      <c r="J50" s="53">
        <f t="shared" si="13"/>
        <v>1</v>
      </c>
      <c r="K50" s="53">
        <f t="shared" si="13"/>
        <v>1</v>
      </c>
      <c r="L50" s="53">
        <f t="shared" si="13"/>
        <v>1</v>
      </c>
      <c r="M50" s="53">
        <f t="shared" si="13"/>
        <v>1</v>
      </c>
      <c r="N50" s="53">
        <f t="shared" si="13"/>
        <v>1</v>
      </c>
      <c r="O50" s="53">
        <f t="shared" si="13"/>
        <v>1</v>
      </c>
      <c r="P50" s="53">
        <f t="shared" si="13"/>
        <v>1</v>
      </c>
      <c r="Q50" s="53">
        <f t="shared" si="13"/>
        <v>1</v>
      </c>
      <c r="R50" s="53">
        <f t="shared" si="13"/>
        <v>0.99999999999999989</v>
      </c>
      <c r="S50" s="53">
        <f t="shared" si="13"/>
        <v>1</v>
      </c>
      <c r="T50" s="53">
        <f t="shared" si="13"/>
        <v>1</v>
      </c>
    </row>
    <row r="51" spans="1:21">
      <c r="A51" s="32"/>
      <c r="B51" s="54"/>
      <c r="C51" s="54"/>
      <c r="D51" s="54"/>
      <c r="E51" s="54"/>
      <c r="F51" s="54"/>
      <c r="G51" s="54"/>
      <c r="H51" s="54"/>
      <c r="I51" s="54"/>
      <c r="J51" s="54"/>
      <c r="K51" s="54"/>
      <c r="L51" s="54"/>
      <c r="M51" s="54"/>
      <c r="N51" s="54"/>
      <c r="O51" s="54"/>
      <c r="P51" s="54"/>
      <c r="Q51" s="54"/>
      <c r="R51" s="54"/>
      <c r="S51" s="54"/>
      <c r="T51" s="54"/>
    </row>
    <row r="52" spans="1:21" s="26" customFormat="1" ht="15.75">
      <c r="A52" s="66" t="s">
        <v>53</v>
      </c>
      <c r="B52" s="65" t="s">
        <v>54</v>
      </c>
      <c r="C52" s="65"/>
      <c r="D52" s="65"/>
      <c r="E52" s="65"/>
      <c r="F52" s="65"/>
      <c r="G52" s="65"/>
      <c r="H52" s="65"/>
      <c r="I52" s="65"/>
      <c r="J52" s="65"/>
      <c r="K52" s="65"/>
      <c r="L52" s="65"/>
      <c r="M52" s="65"/>
      <c r="N52" s="65"/>
      <c r="O52" s="65"/>
      <c r="P52" s="65"/>
      <c r="Q52" s="65"/>
      <c r="R52" s="65"/>
      <c r="S52" s="65"/>
      <c r="T52" s="55"/>
      <c r="U52" s="55"/>
    </row>
    <row r="53" spans="1:21">
      <c r="A53" s="67"/>
      <c r="B53" s="48" t="s">
        <v>6</v>
      </c>
      <c r="C53" s="48" t="s">
        <v>7</v>
      </c>
      <c r="D53" s="48" t="s">
        <v>8</v>
      </c>
      <c r="E53" s="48" t="s">
        <v>9</v>
      </c>
      <c r="F53" s="48" t="s">
        <v>10</v>
      </c>
      <c r="G53" s="48" t="s">
        <v>11</v>
      </c>
      <c r="H53" s="48" t="s">
        <v>12</v>
      </c>
      <c r="I53" s="48" t="s">
        <v>13</v>
      </c>
      <c r="J53" s="48" t="s">
        <v>14</v>
      </c>
      <c r="K53" s="48" t="s">
        <v>15</v>
      </c>
      <c r="L53" s="48" t="s">
        <v>16</v>
      </c>
      <c r="M53" s="48" t="s">
        <v>17</v>
      </c>
      <c r="N53" s="48" t="s">
        <v>18</v>
      </c>
      <c r="O53" s="48" t="s">
        <v>19</v>
      </c>
      <c r="P53" s="48" t="s">
        <v>20</v>
      </c>
      <c r="Q53" s="48" t="s">
        <v>21</v>
      </c>
      <c r="R53" s="48" t="s">
        <v>22</v>
      </c>
      <c r="S53" s="48" t="s">
        <v>23</v>
      </c>
      <c r="T53" s="48" t="s">
        <v>24</v>
      </c>
    </row>
    <row r="54" spans="1:21">
      <c r="A54" s="4" t="s">
        <v>55</v>
      </c>
      <c r="B54" s="46">
        <f t="shared" ref="B54:S54" si="14">B55+B56</f>
        <v>4864469.6932515334</v>
      </c>
      <c r="C54" s="46">
        <f t="shared" si="14"/>
        <v>4991389.04</v>
      </c>
      <c r="D54" s="46">
        <f t="shared" si="14"/>
        <v>4994737.5875486378</v>
      </c>
      <c r="E54" s="46">
        <f t="shared" si="14"/>
        <v>4949182.8844317095</v>
      </c>
      <c r="F54" s="46">
        <f t="shared" si="14"/>
        <v>5090881.6448598132</v>
      </c>
      <c r="G54" s="46">
        <f t="shared" si="14"/>
        <v>5462856.9752520621</v>
      </c>
      <c r="H54" s="46">
        <f t="shared" si="14"/>
        <v>5678198.8161434978</v>
      </c>
      <c r="I54" s="46">
        <f t="shared" si="14"/>
        <v>5897875.4075372489</v>
      </c>
      <c r="J54" s="46">
        <f t="shared" si="14"/>
        <v>5977125.1048951047</v>
      </c>
      <c r="K54" s="46">
        <f t="shared" si="14"/>
        <v>6046934.7296137344</v>
      </c>
      <c r="L54" s="46">
        <f t="shared" si="14"/>
        <v>6070872.1267723097</v>
      </c>
      <c r="M54" s="46">
        <f t="shared" si="14"/>
        <v>6177677.6335250614</v>
      </c>
      <c r="N54" s="46">
        <f t="shared" si="14"/>
        <v>6275037.7850162871</v>
      </c>
      <c r="O54" s="46">
        <f t="shared" si="14"/>
        <v>6345971.8210862614</v>
      </c>
      <c r="P54" s="46">
        <f t="shared" si="14"/>
        <v>6355853.6492890995</v>
      </c>
      <c r="Q54" s="46">
        <f t="shared" si="14"/>
        <v>6453699.9376947042</v>
      </c>
      <c r="R54" s="46">
        <f t="shared" si="14"/>
        <v>6520201.9018404903</v>
      </c>
      <c r="S54" s="46">
        <f t="shared" si="14"/>
        <v>6864990.4647676153</v>
      </c>
      <c r="T54" s="46">
        <f>T55+T56</f>
        <v>7035496</v>
      </c>
    </row>
    <row r="55" spans="1:21">
      <c r="A55" s="22" t="s">
        <v>56</v>
      </c>
      <c r="B55" s="47">
        <f>'2.6 current $'!B37/CPI!$AG$12</f>
        <v>2983710.6748466259</v>
      </c>
      <c r="C55" s="47">
        <f>'2.6 current $'!C37/CPI!$AH$12</f>
        <v>3051296</v>
      </c>
      <c r="D55" s="47">
        <f>'2.6 current $'!D37/CPI!$AI$12</f>
        <v>3056073.4630350196</v>
      </c>
      <c r="E55" s="47">
        <f>'2.6 current $'!E37/CPI!$AJ$12</f>
        <v>3064082.597898758</v>
      </c>
      <c r="F55" s="47">
        <f>'2.6 current $'!F37/CPI!$AK$12</f>
        <v>3117779.6635514018</v>
      </c>
      <c r="G55" s="47">
        <f>'2.6 current $'!G37/CPI!$AL$12</f>
        <v>3342995.9303391385</v>
      </c>
      <c r="H55" s="47">
        <f>'2.6 current $'!H37/CPI!$AM$12</f>
        <v>3443252.8789237668</v>
      </c>
      <c r="I55" s="47">
        <f>'2.6 current $'!I37/CPI!$AN$12</f>
        <v>3566002.2436459251</v>
      </c>
      <c r="J55" s="47">
        <f>'2.6 current $'!J37/CPI!$AO$12</f>
        <v>3621641.958041958</v>
      </c>
      <c r="K55" s="47">
        <f>'2.6 current $'!K37/CPI!$AP$12</f>
        <v>3713184.0686695282</v>
      </c>
      <c r="L55" s="47">
        <f>'2.6 current $'!L37/CPI!$AQ$12</f>
        <v>3699717.2310258546</v>
      </c>
      <c r="M55" s="47">
        <f>'2.6 current $'!M37/CPI!$AR$12</f>
        <v>3710875.6614626129</v>
      </c>
      <c r="N55" s="47">
        <f>'2.6 current $'!N37/CPI!$AS$12</f>
        <v>3749463.5179153094</v>
      </c>
      <c r="O55" s="47">
        <f>'2.6 current $'!O37/CPI!$AT$12</f>
        <v>3776360.4472843446</v>
      </c>
      <c r="P55" s="47">
        <f>'2.6 current $'!P37/CPI!$AU$12</f>
        <v>3784409.4786729859</v>
      </c>
      <c r="Q55" s="47">
        <f>'2.6 current $'!Q37/CPI!$AV$12</f>
        <v>3775890.6542056073</v>
      </c>
      <c r="R55" s="47">
        <f>'2.6 current $'!R37/CPI!$AW$12</f>
        <v>3758611.3496932513</v>
      </c>
      <c r="S55" s="47">
        <f>'2.6 current $'!S37/CPI!$AX$12</f>
        <v>4004645.3973013489</v>
      </c>
      <c r="T55" s="47">
        <f>'2.6 current $'!T37/CPI!$AY$12</f>
        <v>4074158</v>
      </c>
      <c r="U55" s="47"/>
    </row>
    <row r="56" spans="1:21">
      <c r="A56" s="22" t="s">
        <v>57</v>
      </c>
      <c r="B56" s="47">
        <f>'2.6 current $'!B38/CPI!$AG$12</f>
        <v>1880759.018404908</v>
      </c>
      <c r="C56" s="47">
        <f>'2.6 current $'!C38/CPI!$AH$12</f>
        <v>1940093.0399999998</v>
      </c>
      <c r="D56" s="47">
        <f>'2.6 current $'!D38/CPI!$AI$12</f>
        <v>1938664.1245136186</v>
      </c>
      <c r="E56" s="47">
        <f>'2.6 current $'!E38/CPI!$AJ$12</f>
        <v>1885100.2865329513</v>
      </c>
      <c r="F56" s="47">
        <f>'2.6 current $'!F38/CPI!$AK$12</f>
        <v>1973101.9813084113</v>
      </c>
      <c r="G56" s="47">
        <f>'2.6 current $'!G38/CPI!$AL$12</f>
        <v>2119861.0449129241</v>
      </c>
      <c r="H56" s="47">
        <f>'2.6 current $'!H38/CPI!$AM$12</f>
        <v>2234945.937219731</v>
      </c>
      <c r="I56" s="47">
        <f>'2.6 current $'!I38/CPI!$AN$12</f>
        <v>2331873.1638913238</v>
      </c>
      <c r="J56" s="47">
        <f>'2.6 current $'!J38/CPI!$AO$12</f>
        <v>2355483.1468531466</v>
      </c>
      <c r="K56" s="47">
        <f>'2.6 current $'!K38/CPI!$AP$12</f>
        <v>2333750.6609442062</v>
      </c>
      <c r="L56" s="47">
        <f>'2.6 current $'!L38/CPI!$AQ$12</f>
        <v>2371154.8957464551</v>
      </c>
      <c r="M56" s="47">
        <f>'2.6 current $'!M38/CPI!$AR$12</f>
        <v>2466801.9720624485</v>
      </c>
      <c r="N56" s="47">
        <f>'2.6 current $'!N38/CPI!$AS$12</f>
        <v>2525574.2671009772</v>
      </c>
      <c r="O56" s="47">
        <f>'2.6 current $'!O38/CPI!$AT$12</f>
        <v>2569611.3738019168</v>
      </c>
      <c r="P56" s="47">
        <f>'2.6 current $'!P38/CPI!$AU$12</f>
        <v>2571444.170616114</v>
      </c>
      <c r="Q56" s="47">
        <f>'2.6 current $'!Q38/CPI!$AV$12</f>
        <v>2677809.2834890964</v>
      </c>
      <c r="R56" s="47">
        <f>'2.6 current $'!R38/CPI!$AW$12</f>
        <v>2761590.552147239</v>
      </c>
      <c r="S56" s="47">
        <f>'2.6 current $'!S38/CPI!$AX$12</f>
        <v>2860345.0674662665</v>
      </c>
      <c r="T56" s="47">
        <f>'2.6 current $'!T38/CPI!$AY$12</f>
        <v>2961338</v>
      </c>
    </row>
    <row r="57" spans="1:21" s="4" customFormat="1">
      <c r="A57" s="57" t="s">
        <v>58</v>
      </c>
      <c r="B57" s="47">
        <f>'2.6 current $'!B39/CPI!$AG$12</f>
        <v>737692.92433537834</v>
      </c>
      <c r="C57" s="47">
        <f>'2.6 current $'!C39/CPI!$AH$12</f>
        <v>775745.36</v>
      </c>
      <c r="D57" s="47">
        <f>'2.6 current $'!D39/CPI!$AI$12</f>
        <v>793948.94941634242</v>
      </c>
      <c r="E57" s="47">
        <f>'2.6 current $'!E39/CPI!$AJ$12</f>
        <v>779459.25501432666</v>
      </c>
      <c r="F57" s="47">
        <f>'2.6 current $'!F39/CPI!$AK$12</f>
        <v>801788.63551401871</v>
      </c>
      <c r="G57" s="47">
        <f>'2.6 current $'!G39/CPI!$AL$12</f>
        <v>881772.39230064175</v>
      </c>
      <c r="H57" s="47">
        <f>'2.6 current $'!H39/CPI!$AM$12</f>
        <v>945575.6771300449</v>
      </c>
      <c r="I57" s="47">
        <f>'2.6 current $'!I39/CPI!$AN$12</f>
        <v>992528.23838737956</v>
      </c>
      <c r="J57" s="47">
        <f>'2.6 current $'!J39/CPI!$AO$12</f>
        <v>1024825.3846153846</v>
      </c>
      <c r="K57" s="47">
        <f>'2.6 current $'!K39/CPI!$AP$12</f>
        <v>1063369.4077253221</v>
      </c>
      <c r="L57" s="47">
        <f>'2.6 current $'!L39/CPI!$AQ$12</f>
        <v>1044808.9407839866</v>
      </c>
      <c r="M57" s="47">
        <f>'2.6 current $'!M39/CPI!$AR$12</f>
        <v>1117598.1594083812</v>
      </c>
      <c r="N57" s="47">
        <f>'2.6 current $'!N39/CPI!$AS$12</f>
        <v>1166068.2084690554</v>
      </c>
      <c r="O57" s="47">
        <f>'2.6 current $'!O39/CPI!$AT$12</f>
        <v>1211245.1118210861</v>
      </c>
      <c r="P57" s="47">
        <f>'2.6 current $'!P39/CPI!$AU$12</f>
        <v>1222853.7756714062</v>
      </c>
      <c r="Q57" s="47">
        <f>'2.6 current $'!Q39/CPI!$AV$12</f>
        <v>1235730.5295950156</v>
      </c>
      <c r="R57" s="47">
        <f>'2.6 current $'!R39/CPI!$AW$12</f>
        <v>1234946.7484662577</v>
      </c>
      <c r="S57" s="47">
        <f>'2.6 current $'!S39/CPI!$AX$12</f>
        <v>1297864.1079460268</v>
      </c>
      <c r="T57" s="60">
        <f>'2.6 current $'!T39/CPI!$AY$12</f>
        <v>1321232</v>
      </c>
      <c r="U57" s="50"/>
    </row>
    <row r="58" spans="1:21">
      <c r="A58" s="4" t="s">
        <v>59</v>
      </c>
      <c r="B58" s="47">
        <f>'2.6 current $'!B40/CPI!$AG$12</f>
        <v>17757.873210633948</v>
      </c>
      <c r="C58" s="47">
        <f>'2.6 current $'!C40/CPI!$AH$12</f>
        <v>15985.439999999999</v>
      </c>
      <c r="D58" s="47">
        <f>'2.6 current $'!D40/CPI!$AI$12</f>
        <v>17051.595330739299</v>
      </c>
      <c r="E58" s="47">
        <f>'2.6 current $'!E40/CPI!$AJ$12</f>
        <v>20224.641833810889</v>
      </c>
      <c r="F58" s="47">
        <f>'2.6 current $'!F40/CPI!$AK$12</f>
        <v>19240.822429906544</v>
      </c>
      <c r="G58" s="47">
        <f>'2.6 current $'!G40/CPI!$AL$12</f>
        <v>25351.347387717691</v>
      </c>
      <c r="H58" s="47">
        <f>'2.6 current $'!H40/CPI!$AM$12</f>
        <v>28205.058295964125</v>
      </c>
      <c r="I58" s="47">
        <f>'2.6 current $'!I40/CPI!$AN$12</f>
        <v>27669.623137598603</v>
      </c>
      <c r="J58" s="47">
        <f>'2.6 current $'!J40/CPI!$AO$12</f>
        <v>27455.594405594406</v>
      </c>
      <c r="K58" s="47">
        <f>'2.6 current $'!K40/CPI!$AP$12</f>
        <v>23205.218884120171</v>
      </c>
      <c r="L58" s="47">
        <f>'2.6 current $'!L40/CPI!$AQ$12</f>
        <v>20958.065054211842</v>
      </c>
      <c r="M58" s="47">
        <f>'2.6 current $'!M40/CPI!$AR$12</f>
        <v>23790.501232539031</v>
      </c>
      <c r="N58" s="47">
        <f>'2.6 current $'!N40/CPI!$AS$12</f>
        <v>21504.169381107491</v>
      </c>
      <c r="O58" s="47">
        <f>'2.6 current $'!O40/CPI!$AT$12</f>
        <v>22961.40575079872</v>
      </c>
      <c r="P58" s="47">
        <f>'2.6 current $'!P40/CPI!$AU$12</f>
        <v>24959.115323854661</v>
      </c>
      <c r="Q58" s="47">
        <f>'2.6 current $'!Q40/CPI!$AV$12</f>
        <v>23456.82242990654</v>
      </c>
      <c r="R58" s="47">
        <f>'2.6 current $'!R40/CPI!$AW$12</f>
        <v>22546.380368098158</v>
      </c>
      <c r="S58" s="47">
        <f>'2.6 current $'!S40/CPI!$AX$12</f>
        <v>23169.955022488753</v>
      </c>
      <c r="T58" s="46">
        <f>'2.6 current $'!T40/CPI!$AY$12</f>
        <v>22528</v>
      </c>
    </row>
    <row r="59" spans="1:21">
      <c r="A59" s="4" t="s">
        <v>60</v>
      </c>
      <c r="B59" s="47">
        <f>'2.6 current $'!B41/CPI!$AG$12</f>
        <v>789066.9938650307</v>
      </c>
      <c r="C59" s="47">
        <f>'2.6 current $'!C41/CPI!$AH$12</f>
        <v>762701.6</v>
      </c>
      <c r="D59" s="47">
        <f>'2.6 current $'!D41/CPI!$AI$12</f>
        <v>783383.81322957203</v>
      </c>
      <c r="E59" s="47">
        <f>'2.6 current $'!E41/CPI!$AJ$12</f>
        <v>796102.69340974209</v>
      </c>
      <c r="F59" s="47">
        <f>'2.6 current $'!F41/CPI!$AK$12</f>
        <v>836187.73831775703</v>
      </c>
      <c r="G59" s="47">
        <f>'2.6 current $'!G41/CPI!$AL$12</f>
        <v>895646.63611365727</v>
      </c>
      <c r="H59" s="47">
        <f>'2.6 current $'!H41/CPI!$AM$12</f>
        <v>925140.30493273551</v>
      </c>
      <c r="I59" s="47">
        <f>'2.6 current $'!I41/CPI!$AN$12</f>
        <v>977202.31375985988</v>
      </c>
      <c r="J59" s="47">
        <f>'2.6 current $'!J41/CPI!$AO$12</f>
        <v>955666.29370629368</v>
      </c>
      <c r="K59" s="47">
        <f>'2.6 current $'!K41/CPI!$AP$12</f>
        <v>922130.1974248928</v>
      </c>
      <c r="L59" s="47">
        <f>'2.6 current $'!L41/CPI!$AQ$12</f>
        <v>932273.76146788977</v>
      </c>
      <c r="M59" s="47">
        <f>'2.6 current $'!M41/CPI!$AR$12</f>
        <v>1036371.4050944946</v>
      </c>
      <c r="N59" s="47">
        <f>'2.6 current $'!N41/CPI!$AS$12</f>
        <v>1021412.0521172638</v>
      </c>
      <c r="O59" s="47">
        <f>'2.6 current $'!O41/CPI!$AT$12</f>
        <v>962024.02555910533</v>
      </c>
      <c r="P59" s="47">
        <f>'2.6 current $'!P41/CPI!$AU$12</f>
        <v>953348.18325434451</v>
      </c>
      <c r="Q59" s="47">
        <f>'2.6 current $'!Q41/CPI!$AV$12</f>
        <v>979159.75077881606</v>
      </c>
      <c r="R59" s="47">
        <f>'2.6 current $'!R41/CPI!$AW$12</f>
        <v>962770.49079754599</v>
      </c>
      <c r="S59" s="47">
        <f>'2.6 current $'!S41/CPI!$AX$12</f>
        <v>1044531.9940029985</v>
      </c>
      <c r="T59" s="46">
        <f>'2.6 current $'!T41/CPI!$AY$12</f>
        <v>1000409</v>
      </c>
    </row>
    <row r="60" spans="1:21">
      <c r="A60" s="4" t="s">
        <v>61</v>
      </c>
      <c r="B60" s="47">
        <f>'2.6 current $'!B42/CPI!$AG$12</f>
        <v>182284.49897750511</v>
      </c>
      <c r="C60" s="47">
        <f>'2.6 current $'!C42/CPI!$AH$12</f>
        <v>198997.91999999998</v>
      </c>
      <c r="D60" s="47">
        <f>'2.6 current $'!D42/CPI!$AI$12</f>
        <v>195238.05447470819</v>
      </c>
      <c r="E60" s="47">
        <f>'2.6 current $'!E42/CPI!$AJ$12</f>
        <v>194899.56064947468</v>
      </c>
      <c r="F60" s="47">
        <f>'2.6 current $'!F42/CPI!$AK$12</f>
        <v>195667.1401869159</v>
      </c>
      <c r="G60" s="47">
        <f>'2.6 current $'!G42/CPI!$AL$12</f>
        <v>199745.48120989918</v>
      </c>
      <c r="H60" s="47">
        <f>'2.6 current $'!H42/CPI!$AM$12</f>
        <v>206974.92376681615</v>
      </c>
      <c r="I60" s="47">
        <f>'2.6 current $'!I42/CPI!$AN$12</f>
        <v>206133.56704645051</v>
      </c>
      <c r="J60" s="47">
        <f>'2.6 current $'!J42/CPI!$AO$12</f>
        <v>183093.56643356642</v>
      </c>
      <c r="K60" s="47">
        <f>'2.6 current $'!K42/CPI!$AP$12</f>
        <v>189392.5493562232</v>
      </c>
      <c r="L60" s="47">
        <f>'2.6 current $'!L42/CPI!$AQ$12</f>
        <v>188382.11843202668</v>
      </c>
      <c r="M60" s="47">
        <f>'2.6 current $'!M42/CPI!$AR$12</f>
        <v>188198.5209531635</v>
      </c>
      <c r="N60" s="47">
        <f>'2.6 current $'!N42/CPI!$AS$12</f>
        <v>202376.41693811075</v>
      </c>
      <c r="O60" s="47">
        <f>'2.6 current $'!O42/CPI!$AT$12</f>
        <v>194887.34824281148</v>
      </c>
      <c r="P60" s="47">
        <f>'2.6 current $'!P42/CPI!$AU$12</f>
        <v>192393.80726698265</v>
      </c>
      <c r="Q60" s="47">
        <f>'2.6 current $'!Q42/CPI!$AV$12</f>
        <v>211399.50155763238</v>
      </c>
      <c r="R60" s="47">
        <f>'2.6 current $'!R42/CPI!$AW$12</f>
        <v>207285.27607361964</v>
      </c>
      <c r="S60" s="47">
        <f>'2.6 current $'!S42/CPI!$AX$12</f>
        <v>205676.04197901048</v>
      </c>
      <c r="T60" s="46">
        <f>'2.6 current $'!T42/CPI!$AY$12</f>
        <v>188002</v>
      </c>
    </row>
    <row r="61" spans="1:21">
      <c r="A61" s="4" t="s">
        <v>62</v>
      </c>
      <c r="B61" s="47">
        <f>'2.6 current $'!B43/CPI!$AG$12</f>
        <v>388990.59304703475</v>
      </c>
      <c r="C61" s="47">
        <f>'2.6 current $'!C43/CPI!$AH$12</f>
        <v>340990.07999999996</v>
      </c>
      <c r="D61" s="47">
        <f>'2.6 current $'!D43/CPI!$AI$12</f>
        <v>353883.11284046696</v>
      </c>
      <c r="E61" s="47">
        <f>'2.6 current $'!E43/CPI!$AJ$12</f>
        <v>351502.19675262651</v>
      </c>
      <c r="F61" s="47">
        <f>'2.6 current $'!F43/CPI!$AK$12</f>
        <v>377946.54205607477</v>
      </c>
      <c r="G61" s="47">
        <f>'2.6 current $'!G43/CPI!$AL$12</f>
        <v>380305.11457378557</v>
      </c>
      <c r="H61" s="47">
        <f>'2.6 current $'!H43/CPI!$AM$12</f>
        <v>418572.62780269061</v>
      </c>
      <c r="I61" s="47">
        <f>'2.6 current $'!I43/CPI!$AN$12</f>
        <v>461675.30236634536</v>
      </c>
      <c r="J61" s="47">
        <f>'2.6 current $'!J43/CPI!$AO$12</f>
        <v>397530.13986013987</v>
      </c>
      <c r="K61" s="47">
        <f>'2.6 current $'!K43/CPI!$AP$12</f>
        <v>373813.21888412017</v>
      </c>
      <c r="L61" s="47">
        <f>'2.6 current $'!L43/CPI!$AQ$12</f>
        <v>389038.26522101747</v>
      </c>
      <c r="M61" s="47">
        <f>'2.6 current $'!M43/CPI!$AR$12</f>
        <v>376693.1799506984</v>
      </c>
      <c r="N61" s="47">
        <f>'2.6 current $'!N43/CPI!$AS$12</f>
        <v>360242.73615635181</v>
      </c>
      <c r="O61" s="47">
        <f>'2.6 current $'!O43/CPI!$AT$12</f>
        <v>339860.95846645365</v>
      </c>
      <c r="P61" s="47">
        <f>'2.6 current $'!P43/CPI!$AU$12</f>
        <v>320180.0947867299</v>
      </c>
      <c r="Q61" s="47">
        <f>'2.6 current $'!Q43/CPI!$AV$12</f>
        <v>340691.65109034267</v>
      </c>
      <c r="R61" s="47">
        <f>'2.6 current $'!R43/CPI!$AW$12</f>
        <v>431526.74846625765</v>
      </c>
      <c r="S61" s="47">
        <f>'2.6 current $'!S43/CPI!$AX$12</f>
        <v>422030.22488755616</v>
      </c>
      <c r="T61" s="46">
        <f>'2.6 current $'!T43/CPI!$AY$12</f>
        <v>377341</v>
      </c>
    </row>
    <row r="62" spans="1:21">
      <c r="A62" s="4" t="s">
        <v>63</v>
      </c>
      <c r="B62" s="47">
        <f>'2.6 current $'!B44/CPI!$AG$12</f>
        <v>99003.271983640079</v>
      </c>
      <c r="C62" s="47">
        <f>'2.6 current $'!C44/CPI!$AH$12</f>
        <v>95030</v>
      </c>
      <c r="D62" s="47">
        <f>'2.6 current $'!D44/CPI!$AI$12</f>
        <v>101715.56420233463</v>
      </c>
      <c r="E62" s="47">
        <f>'2.6 current $'!E44/CPI!$AJ$12</f>
        <v>96680.802292263601</v>
      </c>
      <c r="F62" s="47">
        <f>'2.6 current $'!F44/CPI!$AK$12</f>
        <v>100657.79439252337</v>
      </c>
      <c r="G62" s="47">
        <f>'2.6 current $'!G44/CPI!$AL$12</f>
        <v>107564.65627864345</v>
      </c>
      <c r="H62" s="47">
        <f>'2.6 current $'!H44/CPI!$AM$12</f>
        <v>104572.41255605381</v>
      </c>
      <c r="I62" s="47">
        <f>'2.6 current $'!I44/CPI!$AN$12</f>
        <v>111392.46275197197</v>
      </c>
      <c r="J62" s="47">
        <f>'2.6 current $'!J44/CPI!$AO$12</f>
        <v>110283.63636363637</v>
      </c>
      <c r="K62" s="47">
        <f>'2.6 current $'!K44/CPI!$AP$12</f>
        <v>112938.36909871246</v>
      </c>
      <c r="L62" s="47">
        <f>'2.6 current $'!L44/CPI!$AQ$12</f>
        <v>104849.30775646371</v>
      </c>
      <c r="M62" s="47">
        <f>'2.6 current $'!M44/CPI!$AR$12</f>
        <v>112194.97124075596</v>
      </c>
      <c r="N62" s="47">
        <f>'2.6 current $'!N44/CPI!$AS$12</f>
        <v>110412.50814332247</v>
      </c>
      <c r="O62" s="47">
        <f>'2.6 current $'!O44/CPI!$AT$12</f>
        <v>116136.61341853034</v>
      </c>
      <c r="P62" s="47">
        <f>'2.6 current $'!P44/CPI!$AU$12</f>
        <v>139565.43443917853</v>
      </c>
      <c r="Q62" s="47">
        <f>'2.6 current $'!Q44/CPI!$AV$12</f>
        <v>132341.55763239873</v>
      </c>
      <c r="R62" s="47">
        <f>'2.6 current $'!R44/CPI!$AW$12</f>
        <v>143598.89570552146</v>
      </c>
      <c r="S62" s="47">
        <f>'2.6 current $'!S44/CPI!$AX$12</f>
        <v>138570.13493253372</v>
      </c>
      <c r="T62" s="46">
        <f>'2.6 current $'!T44/CPI!$AY$12</f>
        <v>142756</v>
      </c>
    </row>
    <row r="63" spans="1:21">
      <c r="A63" s="4" t="s">
        <v>64</v>
      </c>
      <c r="B63" s="47">
        <f>'2.6 current $'!B45/CPI!$AG$12</f>
        <v>491069.85685071576</v>
      </c>
      <c r="C63" s="47">
        <f>'2.6 current $'!C45/CPI!$AH$12</f>
        <v>510628.31999999995</v>
      </c>
      <c r="D63" s="47">
        <f>'2.6 current $'!D45/CPI!$AI$12</f>
        <v>506469.02723735408</v>
      </c>
      <c r="E63" s="47">
        <f>'2.6 current $'!E45/CPI!$AJ$12</f>
        <v>469333.79178605537</v>
      </c>
      <c r="F63" s="47">
        <f>'2.6 current $'!F45/CPI!$AK$12</f>
        <v>499510.20560747664</v>
      </c>
      <c r="G63" s="47">
        <f>'2.6 current $'!G45/CPI!$AL$12</f>
        <v>580489.38588450965</v>
      </c>
      <c r="H63" s="47">
        <f>'2.6 current $'!H45/CPI!$AM$12</f>
        <v>595056.71748878923</v>
      </c>
      <c r="I63" s="47">
        <f>'2.6 current $'!I45/CPI!$AN$12</f>
        <v>626706.11744084139</v>
      </c>
      <c r="J63" s="47">
        <f>'2.6 current $'!J45/CPI!$AO$12</f>
        <v>629778.67132867128</v>
      </c>
      <c r="K63" s="47">
        <f>'2.6 current $'!K45/CPI!$AP$12</f>
        <v>667521.85407725326</v>
      </c>
      <c r="L63" s="47">
        <f>'2.6 current $'!L45/CPI!$AQ$12</f>
        <v>683344.98748957459</v>
      </c>
      <c r="M63" s="47">
        <f>'2.6 current $'!M45/CPI!$AR$12</f>
        <v>675401.4790468365</v>
      </c>
      <c r="N63" s="47">
        <f>'2.6 current $'!N45/CPI!$AS$12</f>
        <v>730241.36807817593</v>
      </c>
      <c r="O63" s="47">
        <f>'2.6 current $'!O45/CPI!$AT$12</f>
        <v>734594.44089456869</v>
      </c>
      <c r="P63" s="47">
        <f>'2.6 current $'!P45/CPI!$AU$12</f>
        <v>750349.38388625602</v>
      </c>
      <c r="Q63" s="47">
        <f>'2.6 current $'!Q45/CPI!$AV$12</f>
        <v>796498.19314641738</v>
      </c>
      <c r="R63" s="47">
        <f>'2.6 current $'!R45/CPI!$AW$12</f>
        <v>946201.22699386498</v>
      </c>
      <c r="S63" s="47">
        <f>'2.6 current $'!S45/CPI!$AX$12</f>
        <v>1037953.2233883057</v>
      </c>
      <c r="T63" s="46">
        <f>'2.6 current $'!T45/CPI!$AY$12</f>
        <v>1091604</v>
      </c>
    </row>
    <row r="64" spans="1:21">
      <c r="A64" s="4" t="s">
        <v>65</v>
      </c>
      <c r="B64" s="47">
        <f>'2.6 current $'!B46/CPI!$AG$12</f>
        <v>243303.72188139061</v>
      </c>
      <c r="C64" s="47">
        <f>'2.6 current $'!C46/CPI!$AH$12</f>
        <v>232207.75999999998</v>
      </c>
      <c r="D64" s="47">
        <f>'2.6 current $'!D46/CPI!$AI$12</f>
        <v>225588.01556420233</v>
      </c>
      <c r="E64" s="47">
        <f>'2.6 current $'!E46/CPI!$AJ$12</f>
        <v>198944.48901623685</v>
      </c>
      <c r="F64" s="47">
        <f>'2.6 current $'!F46/CPI!$AK$12</f>
        <v>203106.46728971964</v>
      </c>
      <c r="G64" s="47">
        <f>'2.6 current $'!G46/CPI!$AL$12</f>
        <v>219319.01008249316</v>
      </c>
      <c r="H64" s="47">
        <f>'2.6 current $'!H46/CPI!$AM$12</f>
        <v>182794.97757847534</v>
      </c>
      <c r="I64" s="47">
        <f>'2.6 current $'!I46/CPI!$AN$12</f>
        <v>177412.65556529362</v>
      </c>
      <c r="J64" s="47">
        <f>'2.6 current $'!J46/CPI!$AO$12</f>
        <v>148073.56643356642</v>
      </c>
      <c r="K64" s="47">
        <f>'2.6 current $'!K46/CPI!$AP$12</f>
        <v>157821.8712446352</v>
      </c>
      <c r="L64" s="47">
        <f>'2.6 current $'!L46/CPI!$AQ$12</f>
        <v>158741.15095913259</v>
      </c>
      <c r="M64" s="47">
        <f>'2.6 current $'!M46/CPI!$AR$12</f>
        <v>147799.70419063271</v>
      </c>
      <c r="N64" s="47">
        <f>'2.6 current $'!N46/CPI!$AS$12</f>
        <v>148894.52768729642</v>
      </c>
      <c r="O64" s="47">
        <f>'2.6 current $'!O46/CPI!$AT$12</f>
        <v>150114.88817891374</v>
      </c>
      <c r="P64" s="47">
        <f>'2.6 current $'!P46/CPI!$AU$12</f>
        <v>144476.90363349131</v>
      </c>
      <c r="Q64" s="47">
        <f>'2.6 current $'!Q46/CPI!$AV$12</f>
        <v>114210.34267912772</v>
      </c>
      <c r="R64" s="47">
        <f>'2.6 current $'!R46/CPI!$AW$12</f>
        <v>119421.34969325153</v>
      </c>
      <c r="S64" s="47">
        <f>'2.6 current $'!S46/CPI!$AX$12</f>
        <v>142552.26386806596</v>
      </c>
      <c r="T64" s="46">
        <f>'2.6 current $'!T46/CPI!$AY$12</f>
        <v>138615</v>
      </c>
    </row>
    <row r="65" spans="1:21">
      <c r="A65" s="4" t="s">
        <v>66</v>
      </c>
      <c r="B65" s="47">
        <f>'2.6 current $'!B47/CPI!$AG$12</f>
        <v>459226.66666666669</v>
      </c>
      <c r="C65" s="47">
        <f>'2.6 current $'!C47/CPI!$AH$12</f>
        <v>400023.6</v>
      </c>
      <c r="D65" s="47">
        <f>'2.6 current $'!D47/CPI!$AI$12</f>
        <v>426715.87548638135</v>
      </c>
      <c r="E65" s="47">
        <f>'2.6 current $'!E47/CPI!$AJ$12</f>
        <v>378092.98949379177</v>
      </c>
      <c r="F65" s="47">
        <f>'2.6 current $'!F47/CPI!$AK$12</f>
        <v>492039.10280373832</v>
      </c>
      <c r="G65" s="47">
        <f>'2.6 current $'!G47/CPI!$AL$12</f>
        <v>669951.45737855183</v>
      </c>
      <c r="H65" s="47">
        <f>'2.6 current $'!H47/CPI!$AM$12</f>
        <v>726585.18385650229</v>
      </c>
      <c r="I65" s="47">
        <f>'2.6 current $'!I47/CPI!$AN$12</f>
        <v>841446.66082383879</v>
      </c>
      <c r="J65" s="47">
        <f>'2.6 current $'!J47/CPI!$AO$12</f>
        <v>665344.33566433564</v>
      </c>
      <c r="K65" s="47">
        <f>'2.6 current $'!K47/CPI!$AP$12</f>
        <v>1243463.7596566523</v>
      </c>
      <c r="L65" s="47">
        <f>'2.6 current $'!L47/CPI!$AQ$12</f>
        <v>918576.2135112593</v>
      </c>
      <c r="M65" s="47">
        <f>'2.6 current $'!M47/CPI!$AR$12</f>
        <v>585680.59161873453</v>
      </c>
      <c r="N65" s="47">
        <f>'2.6 current $'!N47/CPI!$AS$12</f>
        <v>539704.03908794792</v>
      </c>
      <c r="O65" s="47">
        <f>'2.6 current $'!O47/CPI!$AT$12</f>
        <v>669506.70926517562</v>
      </c>
      <c r="P65" s="47">
        <f>'2.6 current $'!P47/CPI!$AU$12</f>
        <v>684453.83886255929</v>
      </c>
      <c r="Q65" s="47">
        <f>'2.6 current $'!Q47/CPI!$AV$12</f>
        <v>648713.64485981304</v>
      </c>
      <c r="R65" s="47">
        <f>'2.6 current $'!R47/CPI!$AW$12</f>
        <v>796273.74233128829</v>
      </c>
      <c r="S65" s="47">
        <f>'2.6 current $'!S47/CPI!$AX$12</f>
        <v>813179.07046476752</v>
      </c>
      <c r="T65" s="46">
        <f>'2.6 current $'!T47/CPI!$AY$12</f>
        <v>524061</v>
      </c>
    </row>
    <row r="66" spans="1:21">
      <c r="A66" s="4" t="s">
        <v>67</v>
      </c>
      <c r="B66" s="47">
        <f>'2.6 current $'!B48/CPI!$AG$12</f>
        <v>41659.386503067486</v>
      </c>
      <c r="C66" s="47">
        <f>'2.6 current $'!C48/CPI!$AH$12</f>
        <v>22401.919999999998</v>
      </c>
      <c r="D66" s="47">
        <f>'2.6 current $'!D48/CPI!$AI$12</f>
        <v>29650.116731517512</v>
      </c>
      <c r="E66" s="47">
        <f>'2.6 current $'!E48/CPI!$AJ$12</f>
        <v>35445.730659025787</v>
      </c>
      <c r="F66" s="47">
        <f>'2.6 current $'!F48/CPI!$AK$12</f>
        <v>33056.897196261685</v>
      </c>
      <c r="G66" s="47">
        <f>'2.6 current $'!G48/CPI!$AL$12</f>
        <v>43281.90650779102</v>
      </c>
      <c r="H66" s="47">
        <f>'2.6 current $'!H48/CPI!$AM$12</f>
        <v>42661.309417040356</v>
      </c>
      <c r="I66" s="47">
        <f>'2.6 current $'!I48/CPI!$AN$12</f>
        <v>53374.934268185811</v>
      </c>
      <c r="J66" s="47">
        <f>'2.6 current $'!J48/CPI!$AO$12</f>
        <v>78154.825174825179</v>
      </c>
      <c r="K66" s="47">
        <f>'2.6 current $'!K48/CPI!$AP$12</f>
        <v>86295.210300429186</v>
      </c>
      <c r="L66" s="47">
        <f>'2.6 current $'!L48/CPI!$AQ$12</f>
        <v>67806.038365304412</v>
      </c>
      <c r="M66" s="47">
        <f>'2.6 current $'!M48/CPI!$AR$12</f>
        <v>44888.940016433851</v>
      </c>
      <c r="N66" s="47">
        <f>'2.6 current $'!N48/CPI!$AS$12</f>
        <v>70012.312703583055</v>
      </c>
      <c r="O66" s="47">
        <f>'2.6 current $'!O48/CPI!$AT$12</f>
        <v>71218.594249201269</v>
      </c>
      <c r="P66" s="47">
        <f>'2.6 current $'!P48/CPI!$AU$12</f>
        <v>84322.148499210118</v>
      </c>
      <c r="Q66" s="47">
        <f>'2.6 current $'!Q48/CPI!$AV$12</f>
        <v>153617.50778816198</v>
      </c>
      <c r="R66" s="47">
        <f>'2.6 current $'!R48/CPI!$AW$12</f>
        <v>92939.938650306751</v>
      </c>
      <c r="S66" s="47">
        <f>'2.6 current $'!S48/CPI!$AX$12</f>
        <v>125715.38230884557</v>
      </c>
      <c r="T66" s="46">
        <f>'2.6 current $'!T48/CPI!$AY$12</f>
        <v>137945</v>
      </c>
    </row>
    <row r="67" spans="1:21">
      <c r="A67" s="4" t="s">
        <v>68</v>
      </c>
      <c r="B67" s="47">
        <f>'2.6 current $'!B49/CPI!$AG$12</f>
        <v>404398.36400817998</v>
      </c>
      <c r="C67" s="47">
        <f>'2.6 current $'!C49/CPI!$AH$12</f>
        <v>270353.03999999998</v>
      </c>
      <c r="D67" s="47">
        <f>'2.6 current $'!D49/CPI!$AI$12</f>
        <v>356924.59143968875</v>
      </c>
      <c r="E67" s="47">
        <f>'2.6 current $'!E49/CPI!$AJ$12</f>
        <v>476162.36867239728</v>
      </c>
      <c r="F67" s="47">
        <f>'2.6 current $'!F49/CPI!$AK$12</f>
        <v>483793.94392523367</v>
      </c>
      <c r="G67" s="47">
        <f>'2.6 current $'!G49/CPI!$AL$12</f>
        <v>444268.74427131074</v>
      </c>
      <c r="H67" s="47">
        <f>'2.6 current $'!H49/CPI!$AM$12</f>
        <v>474498.51121076237</v>
      </c>
      <c r="I67" s="47">
        <f>'2.6 current $'!I49/CPI!$AN$12</f>
        <v>387061.24452234886</v>
      </c>
      <c r="J67" s="47">
        <f>'2.6 current $'!J49/CPI!$AO$12</f>
        <v>466207.76223776222</v>
      </c>
      <c r="K67" s="47">
        <f>'2.6 current $'!K49/CPI!$AP$12</f>
        <v>552087.62231759657</v>
      </c>
      <c r="L67" s="47">
        <f>'2.6 current $'!L49/CPI!$AQ$12</f>
        <v>479568.44036697241</v>
      </c>
      <c r="M67" s="47">
        <f>'2.6 current $'!M49/CPI!$AR$12</f>
        <v>498066.19556285947</v>
      </c>
      <c r="N67" s="47">
        <f>'2.6 current $'!N49/CPI!$AS$12</f>
        <v>513099.86970684037</v>
      </c>
      <c r="O67" s="47">
        <f>'2.6 current $'!O49/CPI!$AT$12</f>
        <v>460353.48242811498</v>
      </c>
      <c r="P67" s="47">
        <f>'2.6 current $'!P49/CPI!$AU$12</f>
        <v>440797.91469194315</v>
      </c>
      <c r="Q67" s="47">
        <f>'2.6 current $'!Q49/CPI!$AV$12</f>
        <v>521034.64174454822</v>
      </c>
      <c r="R67" s="47">
        <f>'2.6 current $'!R49/CPI!$AW$12</f>
        <v>652195.09202453983</v>
      </c>
      <c r="S67" s="47">
        <f>'2.6 current $'!S49/CPI!$AX$12</f>
        <v>609873.34332833579</v>
      </c>
      <c r="T67" s="46">
        <f>'2.6 current $'!T49/CPI!$AY$12</f>
        <v>558117</v>
      </c>
    </row>
    <row r="68" spans="1:21">
      <c r="A68" s="6" t="s">
        <v>69</v>
      </c>
      <c r="B68" s="47">
        <f>'2.6 current $'!B50/CPI!$AG$12</f>
        <v>358589.44785276073</v>
      </c>
      <c r="C68" s="47">
        <f>'2.6 current $'!C50/CPI!$AH$12</f>
        <v>354901.51999999996</v>
      </c>
      <c r="D68" s="47">
        <f>'2.6 current $'!D50/CPI!$AI$12</f>
        <v>362772.06225680932</v>
      </c>
      <c r="E68" s="47">
        <f>'2.6 current $'!E50/CPI!$AJ$12</f>
        <v>492265.44412607449</v>
      </c>
      <c r="F68" s="47">
        <f>'2.6 current $'!F50/CPI!$AK$12</f>
        <v>561959.62616822426</v>
      </c>
      <c r="G68" s="47">
        <f>'2.6 current $'!G50/CPI!$AL$12</f>
        <v>580076.77360219986</v>
      </c>
      <c r="H68" s="47">
        <f>'2.6 current $'!H50/CPI!$AM$12</f>
        <v>591635.37219730939</v>
      </c>
      <c r="I68" s="47">
        <f>'2.6 current $'!I50/CPI!$AN$12</f>
        <v>599968.58895705524</v>
      </c>
      <c r="J68" s="47">
        <f>'2.6 current $'!J50/CPI!$AO$12</f>
        <v>599232.16783216782</v>
      </c>
      <c r="K68" s="47">
        <f>'2.6 current $'!K50/CPI!$AP$12</f>
        <v>578854.52360515029</v>
      </c>
      <c r="L68" s="47">
        <f>'2.6 current $'!L50/CPI!$AQ$12</f>
        <v>548809.341117598</v>
      </c>
      <c r="M68" s="47">
        <f>'2.6 current $'!M50/CPI!$AR$12</f>
        <v>547428.4963023829</v>
      </c>
      <c r="N68" s="47">
        <f>'2.6 current $'!N50/CPI!$AS$12</f>
        <v>542224.69055374595</v>
      </c>
      <c r="O68" s="47">
        <f>'2.6 current $'!O50/CPI!$AT$12</f>
        <v>522828.75399361021</v>
      </c>
      <c r="P68" s="47">
        <f>'2.6 current $'!P50/CPI!$AU$12</f>
        <v>520900.41074249608</v>
      </c>
      <c r="Q68" s="47">
        <f>'2.6 current $'!Q50/CPI!$AV$12</f>
        <v>501861.183800623</v>
      </c>
      <c r="R68" s="47">
        <f>'2.6 current $'!R50/CPI!$AW$12</f>
        <v>491235.33742331289</v>
      </c>
      <c r="S68" s="47">
        <f>'2.6 current $'!S50/CPI!$AX$12</f>
        <v>516226.02698650671</v>
      </c>
      <c r="T68" s="48">
        <f>'2.6 current $'!T50/CPI!$AY$12</f>
        <v>489592</v>
      </c>
    </row>
    <row r="69" spans="1:21" ht="15">
      <c r="A69" s="9" t="s">
        <v>70</v>
      </c>
      <c r="B69" s="56">
        <f>SUM(B55:B68)</f>
        <v>9077513.2924335375</v>
      </c>
      <c r="C69" s="56">
        <f t="shared" ref="C69:T69" si="15">SUM(C55:C68)</f>
        <v>8971355.5999999996</v>
      </c>
      <c r="D69" s="56">
        <f t="shared" si="15"/>
        <v>9148078.3657587543</v>
      </c>
      <c r="E69" s="56">
        <f t="shared" si="15"/>
        <v>9238296.848137537</v>
      </c>
      <c r="F69" s="56">
        <f t="shared" si="15"/>
        <v>9695836.5607476644</v>
      </c>
      <c r="G69" s="56">
        <f t="shared" si="15"/>
        <v>10490629.880843263</v>
      </c>
      <c r="H69" s="56">
        <f t="shared" si="15"/>
        <v>10920471.892376684</v>
      </c>
      <c r="I69" s="56">
        <f t="shared" si="15"/>
        <v>11360447.116564417</v>
      </c>
      <c r="J69" s="56">
        <f t="shared" si="15"/>
        <v>11262771.048951048</v>
      </c>
      <c r="K69" s="56">
        <f t="shared" si="15"/>
        <v>12017828.532188844</v>
      </c>
      <c r="L69" s="56">
        <f t="shared" si="15"/>
        <v>11608028.757297747</v>
      </c>
      <c r="M69" s="56">
        <f t="shared" si="15"/>
        <v>11531789.778142976</v>
      </c>
      <c r="N69" s="56">
        <f t="shared" si="15"/>
        <v>11701230.684039088</v>
      </c>
      <c r="O69" s="56">
        <f t="shared" si="15"/>
        <v>11801704.153354632</v>
      </c>
      <c r="P69" s="56">
        <f t="shared" si="15"/>
        <v>11834454.660347549</v>
      </c>
      <c r="Q69" s="56">
        <f t="shared" si="15"/>
        <v>12112415.264797509</v>
      </c>
      <c r="R69" s="56">
        <f t="shared" si="15"/>
        <v>12621143.128834356</v>
      </c>
      <c r="S69" s="56">
        <f t="shared" si="15"/>
        <v>13242332.233883055</v>
      </c>
      <c r="T69" s="56">
        <f t="shared" si="15"/>
        <v>13027698</v>
      </c>
    </row>
    <row r="70" spans="1:21">
      <c r="B70" s="47"/>
    </row>
    <row r="71" spans="1:21">
      <c r="A71" s="20" t="s">
        <v>71</v>
      </c>
      <c r="B71" s="48" t="s">
        <v>6</v>
      </c>
      <c r="C71" s="48" t="s">
        <v>7</v>
      </c>
      <c r="D71" s="48" t="s">
        <v>8</v>
      </c>
      <c r="E71" s="48" t="s">
        <v>9</v>
      </c>
      <c r="F71" s="48" t="s">
        <v>10</v>
      </c>
      <c r="G71" s="48" t="s">
        <v>11</v>
      </c>
      <c r="H71" s="48" t="s">
        <v>12</v>
      </c>
      <c r="I71" s="48" t="s">
        <v>13</v>
      </c>
      <c r="J71" s="48" t="s">
        <v>14</v>
      </c>
      <c r="K71" s="48" t="s">
        <v>15</v>
      </c>
      <c r="L71" s="48" t="s">
        <v>16</v>
      </c>
      <c r="M71" s="48" t="s">
        <v>17</v>
      </c>
      <c r="N71" s="48" t="s">
        <v>18</v>
      </c>
      <c r="O71" s="48" t="s">
        <v>19</v>
      </c>
      <c r="P71" s="48" t="s">
        <v>20</v>
      </c>
      <c r="Q71" s="48" t="s">
        <v>21</v>
      </c>
      <c r="R71" s="48" t="s">
        <v>22</v>
      </c>
      <c r="S71" s="48" t="s">
        <v>23</v>
      </c>
      <c r="T71" s="48" t="s">
        <v>24</v>
      </c>
    </row>
    <row r="72" spans="1:21">
      <c r="A72" s="4" t="str">
        <f>A54</f>
        <v>Salaries and wages</v>
      </c>
      <c r="B72" s="52">
        <f>B54/B69</f>
        <v>0.5358813076381016</v>
      </c>
      <c r="C72" s="52">
        <f t="shared" ref="C72:T72" si="16">C54/C69</f>
        <v>0.55636954575738817</v>
      </c>
      <c r="D72" s="52">
        <f t="shared" si="16"/>
        <v>0.54598762579952687</v>
      </c>
      <c r="E72" s="52">
        <f t="shared" si="16"/>
        <v>0.53572460008464406</v>
      </c>
      <c r="F72" s="52">
        <f t="shared" si="16"/>
        <v>0.52505852516837859</v>
      </c>
      <c r="G72" s="52">
        <f t="shared" si="16"/>
        <v>0.52073679438712062</v>
      </c>
      <c r="H72" s="52">
        <f t="shared" si="16"/>
        <v>0.51995910727148253</v>
      </c>
      <c r="I72" s="52">
        <f t="shared" si="16"/>
        <v>0.51915873970644055</v>
      </c>
      <c r="J72" s="52">
        <f t="shared" si="16"/>
        <v>0.53069755914569361</v>
      </c>
      <c r="K72" s="52">
        <f t="shared" si="16"/>
        <v>0.50316367165811005</v>
      </c>
      <c r="L72" s="52">
        <f t="shared" si="16"/>
        <v>0.5229890667660233</v>
      </c>
      <c r="M72" s="52">
        <f t="shared" si="16"/>
        <v>0.53570848518536596</v>
      </c>
      <c r="N72" s="52">
        <f t="shared" si="16"/>
        <v>0.53627160718877809</v>
      </c>
      <c r="O72" s="52">
        <f t="shared" si="16"/>
        <v>0.53771656522015254</v>
      </c>
      <c r="P72" s="52">
        <f t="shared" si="16"/>
        <v>0.5370635007445661</v>
      </c>
      <c r="Q72" s="52">
        <f t="shared" si="16"/>
        <v>0.53281693176844647</v>
      </c>
      <c r="R72" s="52">
        <f t="shared" si="16"/>
        <v>0.51660945726416729</v>
      </c>
      <c r="S72" s="52">
        <f t="shared" si="16"/>
        <v>0.51841249286905944</v>
      </c>
      <c r="T72" s="52">
        <f t="shared" si="16"/>
        <v>0.54004137952844777</v>
      </c>
    </row>
    <row r="73" spans="1:21">
      <c r="A73" s="22" t="str">
        <f t="shared" ref="A73:A84" si="17">A55</f>
        <v>Teachers</v>
      </c>
      <c r="B73" s="52">
        <f>B55/B69</f>
        <v>0.32869251508931036</v>
      </c>
      <c r="C73" s="52">
        <f t="shared" ref="C73:T73" si="18">C55/C69</f>
        <v>0.34011537788113094</v>
      </c>
      <c r="D73" s="52">
        <f t="shared" si="18"/>
        <v>0.33406725881075733</v>
      </c>
      <c r="E73" s="52">
        <f t="shared" si="18"/>
        <v>0.33167180577407884</v>
      </c>
      <c r="F73" s="52">
        <f t="shared" si="18"/>
        <v>0.32155860342915926</v>
      </c>
      <c r="G73" s="52">
        <f t="shared" si="18"/>
        <v>0.31866493893219117</v>
      </c>
      <c r="H73" s="52">
        <f t="shared" si="18"/>
        <v>0.31530257234830833</v>
      </c>
      <c r="I73" s="52">
        <f t="shared" si="18"/>
        <v>0.31389629361034704</v>
      </c>
      <c r="J73" s="52">
        <f t="shared" si="18"/>
        <v>0.32155869477425431</v>
      </c>
      <c r="K73" s="52">
        <f t="shared" si="18"/>
        <v>0.30897296119045514</v>
      </c>
      <c r="L73" s="52">
        <f t="shared" si="18"/>
        <v>0.31872054320161058</v>
      </c>
      <c r="M73" s="52">
        <f t="shared" si="18"/>
        <v>0.32179529221874131</v>
      </c>
      <c r="N73" s="52">
        <f t="shared" si="18"/>
        <v>0.32043326203539568</v>
      </c>
      <c r="O73" s="52">
        <f t="shared" si="18"/>
        <v>0.31998433431420281</v>
      </c>
      <c r="P73" s="52">
        <f t="shared" si="18"/>
        <v>0.31977894945620139</v>
      </c>
      <c r="Q73" s="52">
        <f t="shared" si="18"/>
        <v>0.31173721934547061</v>
      </c>
      <c r="R73" s="52">
        <f t="shared" si="18"/>
        <v>0.29780276725539229</v>
      </c>
      <c r="S73" s="52">
        <f t="shared" si="18"/>
        <v>0.30241239432542655</v>
      </c>
      <c r="T73" s="52">
        <f t="shared" si="18"/>
        <v>0.31273046089953882</v>
      </c>
    </row>
    <row r="74" spans="1:21">
      <c r="A74" s="22" t="str">
        <f t="shared" si="17"/>
        <v>Other salaries and wages</v>
      </c>
      <c r="B74" s="52">
        <f>B56/B69</f>
        <v>0.20718879254879133</v>
      </c>
      <c r="C74" s="52">
        <f t="shared" ref="C74:T74" si="19">C56/C69</f>
        <v>0.21625416787625718</v>
      </c>
      <c r="D74" s="52">
        <f t="shared" si="19"/>
        <v>0.21192036698876957</v>
      </c>
      <c r="E74" s="52">
        <f t="shared" si="19"/>
        <v>0.20405279431056517</v>
      </c>
      <c r="F74" s="52">
        <f t="shared" si="19"/>
        <v>0.20349992173921935</v>
      </c>
      <c r="G74" s="52">
        <f t="shared" si="19"/>
        <v>0.20207185545492948</v>
      </c>
      <c r="H74" s="52">
        <f t="shared" si="19"/>
        <v>0.2046565349231742</v>
      </c>
      <c r="I74" s="52">
        <f t="shared" si="19"/>
        <v>0.20526244609609343</v>
      </c>
      <c r="J74" s="52">
        <f t="shared" si="19"/>
        <v>0.2091388643714393</v>
      </c>
      <c r="K74" s="52">
        <f t="shared" si="19"/>
        <v>0.19419071046765493</v>
      </c>
      <c r="L74" s="52">
        <f t="shared" si="19"/>
        <v>0.20426852356441269</v>
      </c>
      <c r="M74" s="52">
        <f t="shared" si="19"/>
        <v>0.2139131929666247</v>
      </c>
      <c r="N74" s="52">
        <f t="shared" si="19"/>
        <v>0.21583834515338238</v>
      </c>
      <c r="O74" s="52">
        <f t="shared" si="19"/>
        <v>0.21773223090594976</v>
      </c>
      <c r="P74" s="52">
        <f t="shared" si="19"/>
        <v>0.21728455128836474</v>
      </c>
      <c r="Q74" s="52">
        <f t="shared" si="19"/>
        <v>0.22107971242297589</v>
      </c>
      <c r="R74" s="52">
        <f t="shared" si="19"/>
        <v>0.21880669000877495</v>
      </c>
      <c r="S74" s="52">
        <f t="shared" si="19"/>
        <v>0.21600009854363292</v>
      </c>
      <c r="T74" s="52">
        <f t="shared" si="19"/>
        <v>0.22731091862890895</v>
      </c>
    </row>
    <row r="75" spans="1:21" s="4" customFormat="1">
      <c r="A75" s="57" t="str">
        <f t="shared" si="17"/>
        <v>Fringe benefits</v>
      </c>
      <c r="B75" s="58">
        <f>B57/B69</f>
        <v>8.1265970158399467E-2</v>
      </c>
      <c r="C75" s="58">
        <f t="shared" ref="C75:T75" si="20">C57/C69</f>
        <v>8.646913516615036E-2</v>
      </c>
      <c r="D75" s="58">
        <f t="shared" si="20"/>
        <v>8.6788603865495112E-2</v>
      </c>
      <c r="E75" s="58">
        <f t="shared" si="20"/>
        <v>8.4372614111384345E-2</v>
      </c>
      <c r="F75" s="58">
        <f t="shared" si="20"/>
        <v>8.2694116231285905E-2</v>
      </c>
      <c r="G75" s="58">
        <f t="shared" si="20"/>
        <v>8.4053331622234551E-2</v>
      </c>
      <c r="H75" s="58">
        <f t="shared" si="20"/>
        <v>8.6587437470548173E-2</v>
      </c>
      <c r="I75" s="58">
        <f t="shared" si="20"/>
        <v>8.7367004854958227E-2</v>
      </c>
      <c r="J75" s="58">
        <f t="shared" si="20"/>
        <v>9.0992294894499448E-2</v>
      </c>
      <c r="K75" s="58">
        <f t="shared" si="20"/>
        <v>8.8482657651269322E-2</v>
      </c>
      <c r="L75" s="58">
        <f t="shared" si="20"/>
        <v>9.0007439043182508E-2</v>
      </c>
      <c r="M75" s="58">
        <f t="shared" si="20"/>
        <v>9.6914545002081534E-2</v>
      </c>
      <c r="N75" s="58">
        <f t="shared" si="20"/>
        <v>9.9653467225427464E-2</v>
      </c>
      <c r="O75" s="58">
        <f t="shared" si="20"/>
        <v>0.10263306858753869</v>
      </c>
      <c r="P75" s="58">
        <f t="shared" si="20"/>
        <v>0.10332996414010462</v>
      </c>
      <c r="Q75" s="58">
        <f t="shared" si="20"/>
        <v>0.10202181006676987</v>
      </c>
      <c r="R75" s="58">
        <f t="shared" si="20"/>
        <v>9.7847456118684631E-2</v>
      </c>
      <c r="S75" s="58">
        <f t="shared" si="20"/>
        <v>9.8008725730743401E-2</v>
      </c>
      <c r="T75" s="58">
        <f t="shared" si="20"/>
        <v>0.1014171498295401</v>
      </c>
      <c r="U75" s="50"/>
    </row>
    <row r="76" spans="1:21" s="4" customFormat="1">
      <c r="A76" s="4" t="str">
        <f t="shared" si="17"/>
        <v>Library acquisitions</v>
      </c>
      <c r="B76" s="58">
        <f>B58/B69</f>
        <v>1.9562486595790314E-3</v>
      </c>
      <c r="C76" s="58">
        <f t="shared" ref="C76:T76" si="21">C58/C69</f>
        <v>1.7818310534920719E-3</v>
      </c>
      <c r="D76" s="58">
        <f t="shared" si="21"/>
        <v>1.8639537888703926E-3</v>
      </c>
      <c r="E76" s="58">
        <f t="shared" si="21"/>
        <v>2.1892175761691643E-3</v>
      </c>
      <c r="F76" s="58">
        <f t="shared" si="21"/>
        <v>1.9844417043703598E-3</v>
      </c>
      <c r="G76" s="58">
        <f t="shared" si="21"/>
        <v>2.4165705658924538E-3</v>
      </c>
      <c r="H76" s="58">
        <f t="shared" si="21"/>
        <v>2.5827691856112364E-3</v>
      </c>
      <c r="I76" s="58">
        <f t="shared" si="21"/>
        <v>2.4356103992820965E-3</v>
      </c>
      <c r="J76" s="58">
        <f t="shared" si="21"/>
        <v>2.4377299588409433E-3</v>
      </c>
      <c r="K76" s="58">
        <f t="shared" si="21"/>
        <v>1.9308994817130857E-3</v>
      </c>
      <c r="L76" s="58">
        <f t="shared" si="21"/>
        <v>1.805480111430281E-3</v>
      </c>
      <c r="M76" s="58">
        <f t="shared" si="21"/>
        <v>2.0630363274251554E-3</v>
      </c>
      <c r="N76" s="58">
        <f t="shared" si="21"/>
        <v>1.8377698860718961E-3</v>
      </c>
      <c r="O76" s="58">
        <f t="shared" si="21"/>
        <v>1.9456008600479912E-3</v>
      </c>
      <c r="P76" s="58">
        <f t="shared" si="21"/>
        <v>2.1090211623762032E-3</v>
      </c>
      <c r="Q76" s="58">
        <f t="shared" si="21"/>
        <v>1.9365933149666234E-3</v>
      </c>
      <c r="R76" s="58">
        <f t="shared" si="21"/>
        <v>1.7863976454389882E-3</v>
      </c>
      <c r="S76" s="58">
        <f t="shared" si="21"/>
        <v>1.7496883942545985E-3</v>
      </c>
      <c r="T76" s="58">
        <f t="shared" si="21"/>
        <v>1.7292387342721638E-3</v>
      </c>
      <c r="U76" s="50"/>
    </row>
    <row r="77" spans="1:21" s="4" customFormat="1">
      <c r="A77" s="4" t="str">
        <f t="shared" si="17"/>
        <v>Operational supplies and expenses</v>
      </c>
      <c r="B77" s="58">
        <f>B59/B69</f>
        <v>8.6925457275039072E-2</v>
      </c>
      <c r="C77" s="58">
        <f t="shared" ref="C77:T77" si="22">C59/C69</f>
        <v>8.5015201047208513E-2</v>
      </c>
      <c r="D77" s="58">
        <f t="shared" si="22"/>
        <v>8.5633701626537939E-2</v>
      </c>
      <c r="E77" s="58">
        <f t="shared" si="22"/>
        <v>8.6174184105183668E-2</v>
      </c>
      <c r="F77" s="58">
        <f t="shared" si="22"/>
        <v>8.6241938287507286E-2</v>
      </c>
      <c r="G77" s="58">
        <f t="shared" si="22"/>
        <v>8.5375868397490631E-2</v>
      </c>
      <c r="H77" s="58">
        <f t="shared" si="22"/>
        <v>8.4716147255372132E-2</v>
      </c>
      <c r="I77" s="58">
        <f t="shared" si="22"/>
        <v>8.6017944869002799E-2</v>
      </c>
      <c r="J77" s="58">
        <f t="shared" si="22"/>
        <v>8.4851790873907457E-2</v>
      </c>
      <c r="K77" s="58">
        <f t="shared" si="22"/>
        <v>7.673018423877799E-2</v>
      </c>
      <c r="L77" s="58">
        <f t="shared" si="22"/>
        <v>8.0312840445177822E-2</v>
      </c>
      <c r="M77" s="58">
        <f t="shared" si="22"/>
        <v>8.9870820144397998E-2</v>
      </c>
      <c r="N77" s="58">
        <f t="shared" si="22"/>
        <v>8.7290993545705214E-2</v>
      </c>
      <c r="O77" s="58">
        <f t="shared" si="22"/>
        <v>8.1515687315856858E-2</v>
      </c>
      <c r="P77" s="58">
        <f t="shared" si="22"/>
        <v>8.0557001620752924E-2</v>
      </c>
      <c r="Q77" s="58">
        <f t="shared" si="22"/>
        <v>8.0839347840439599E-2</v>
      </c>
      <c r="R77" s="58">
        <f t="shared" si="22"/>
        <v>7.6282352633969694E-2</v>
      </c>
      <c r="S77" s="58">
        <f t="shared" si="22"/>
        <v>7.8878250111439008E-2</v>
      </c>
      <c r="T77" s="58">
        <f t="shared" si="22"/>
        <v>7.6790926532070369E-2</v>
      </c>
      <c r="U77" s="50"/>
    </row>
    <row r="78" spans="1:21" s="4" customFormat="1">
      <c r="A78" s="4" t="str">
        <f t="shared" si="17"/>
        <v>Utilities</v>
      </c>
      <c r="B78" s="58">
        <f>B60/B69</f>
        <v>2.0080884831030363E-2</v>
      </c>
      <c r="C78" s="58">
        <f t="shared" ref="C78:T78" si="23">C60/C69</f>
        <v>2.2181477234053681E-2</v>
      </c>
      <c r="D78" s="58">
        <f t="shared" si="23"/>
        <v>2.1341974420057877E-2</v>
      </c>
      <c r="E78" s="58">
        <f t="shared" si="23"/>
        <v>2.1096914707689533E-2</v>
      </c>
      <c r="F78" s="58">
        <f t="shared" si="23"/>
        <v>2.0180532021243935E-2</v>
      </c>
      <c r="G78" s="58">
        <f t="shared" si="23"/>
        <v>1.9040370643010725E-2</v>
      </c>
      <c r="H78" s="58">
        <f t="shared" si="23"/>
        <v>1.8952928573654434E-2</v>
      </c>
      <c r="I78" s="58">
        <f t="shared" si="23"/>
        <v>1.8144846319111129E-2</v>
      </c>
      <c r="J78" s="58">
        <f t="shared" si="23"/>
        <v>1.6256529200300022E-2</v>
      </c>
      <c r="K78" s="58">
        <f t="shared" si="23"/>
        <v>1.5759298682698757E-2</v>
      </c>
      <c r="L78" s="58">
        <f t="shared" si="23"/>
        <v>1.6228605422225064E-2</v>
      </c>
      <c r="M78" s="58">
        <f t="shared" si="23"/>
        <v>1.631997500595004E-2</v>
      </c>
      <c r="N78" s="58">
        <f t="shared" si="23"/>
        <v>1.7295310416720496E-2</v>
      </c>
      <c r="O78" s="58">
        <f t="shared" si="23"/>
        <v>1.6513492094903496E-2</v>
      </c>
      <c r="P78" s="58">
        <f t="shared" si="23"/>
        <v>1.6257091077598713E-2</v>
      </c>
      <c r="Q78" s="58">
        <f t="shared" si="23"/>
        <v>1.7453125321093131E-2</v>
      </c>
      <c r="R78" s="58">
        <f t="shared" si="23"/>
        <v>1.6423653068322646E-2</v>
      </c>
      <c r="S78" s="58">
        <f t="shared" si="23"/>
        <v>1.5531708338562052E-2</v>
      </c>
      <c r="T78" s="58">
        <f t="shared" si="23"/>
        <v>1.4430945513167407E-2</v>
      </c>
      <c r="U78" s="50"/>
    </row>
    <row r="79" spans="1:21" s="4" customFormat="1">
      <c r="A79" s="4" t="str">
        <f t="shared" si="17"/>
        <v>Furniture and equipment</v>
      </c>
      <c r="B79" s="58">
        <f>B61/B69</f>
        <v>4.2852109439627438E-2</v>
      </c>
      <c r="C79" s="58">
        <f t="shared" ref="C79:T79" si="24">C61/C69</f>
        <v>3.8008757561677743E-2</v>
      </c>
      <c r="D79" s="58">
        <f t="shared" si="24"/>
        <v>3.868387421833322E-2</v>
      </c>
      <c r="E79" s="58">
        <f t="shared" si="24"/>
        <v>3.8048376506053735E-2</v>
      </c>
      <c r="F79" s="58">
        <f t="shared" si="24"/>
        <v>3.8980292178824698E-2</v>
      </c>
      <c r="G79" s="58">
        <f t="shared" si="24"/>
        <v>3.6251885624928336E-2</v>
      </c>
      <c r="H79" s="58">
        <f t="shared" si="24"/>
        <v>3.8329170380895901E-2</v>
      </c>
      <c r="I79" s="58">
        <f t="shared" si="24"/>
        <v>4.0638832048536785E-2</v>
      </c>
      <c r="J79" s="58">
        <f t="shared" si="24"/>
        <v>3.5295944322437739E-2</v>
      </c>
      <c r="K79" s="58">
        <f t="shared" si="24"/>
        <v>3.1104888697894944E-2</v>
      </c>
      <c r="L79" s="58">
        <f t="shared" si="24"/>
        <v>3.3514584892498353E-2</v>
      </c>
      <c r="M79" s="58">
        <f t="shared" si="24"/>
        <v>3.2665630157833074E-2</v>
      </c>
      <c r="N79" s="58">
        <f t="shared" si="24"/>
        <v>3.0786739094695075E-2</v>
      </c>
      <c r="O79" s="58">
        <f t="shared" si="24"/>
        <v>2.8797617195805425E-2</v>
      </c>
      <c r="P79" s="58">
        <f t="shared" si="24"/>
        <v>2.7054909074900033E-2</v>
      </c>
      <c r="Q79" s="58">
        <f t="shared" si="24"/>
        <v>2.8127474466673862E-2</v>
      </c>
      <c r="R79" s="58">
        <f t="shared" si="24"/>
        <v>3.4190781616317188E-2</v>
      </c>
      <c r="S79" s="58">
        <f t="shared" si="24"/>
        <v>3.1869780748115549E-2</v>
      </c>
      <c r="T79" s="58">
        <f t="shared" si="24"/>
        <v>2.8964518520463094E-2</v>
      </c>
      <c r="U79" s="50"/>
    </row>
    <row r="80" spans="1:21" s="4" customFormat="1">
      <c r="A80" s="4" t="str">
        <f t="shared" si="17"/>
        <v>Scholarships and other related students support</v>
      </c>
      <c r="B80" s="58">
        <f>B62/B69</f>
        <v>1.0906430956830785E-2</v>
      </c>
      <c r="C80" s="58">
        <f t="shared" ref="C80:T80" si="25">C62/C69</f>
        <v>1.0592602081228393E-2</v>
      </c>
      <c r="D80" s="58">
        <f t="shared" si="25"/>
        <v>1.1118790213150759E-2</v>
      </c>
      <c r="E80" s="58">
        <f t="shared" si="25"/>
        <v>1.0465219280299993E-2</v>
      </c>
      <c r="F80" s="58">
        <f t="shared" si="25"/>
        <v>1.0381548179145612E-2</v>
      </c>
      <c r="G80" s="58">
        <f t="shared" si="25"/>
        <v>1.0253403036843878E-2</v>
      </c>
      <c r="H80" s="58">
        <f t="shared" si="25"/>
        <v>9.5758144507521945E-3</v>
      </c>
      <c r="I80" s="58">
        <f t="shared" si="25"/>
        <v>9.8052886131174428E-3</v>
      </c>
      <c r="J80" s="58">
        <f t="shared" si="25"/>
        <v>9.7918741208814306E-3</v>
      </c>
      <c r="K80" s="58">
        <f t="shared" si="25"/>
        <v>9.3975686869067557E-3</v>
      </c>
      <c r="L80" s="58">
        <f t="shared" si="25"/>
        <v>9.0324817373102165E-3</v>
      </c>
      <c r="M80" s="58">
        <f t="shared" si="25"/>
        <v>9.7291897787980062E-3</v>
      </c>
      <c r="N80" s="58">
        <f t="shared" si="25"/>
        <v>9.4359739692961714E-3</v>
      </c>
      <c r="O80" s="58">
        <f t="shared" si="25"/>
        <v>9.8406646963369714E-3</v>
      </c>
      <c r="P80" s="58">
        <f t="shared" si="25"/>
        <v>1.1793144546559092E-2</v>
      </c>
      <c r="Q80" s="58">
        <f t="shared" si="25"/>
        <v>1.0926108025459213E-2</v>
      </c>
      <c r="R80" s="58">
        <f t="shared" si="25"/>
        <v>1.1377645767874573E-2</v>
      </c>
      <c r="S80" s="58">
        <f t="shared" si="25"/>
        <v>1.0464179004509144E-2</v>
      </c>
      <c r="T80" s="58">
        <f t="shared" si="25"/>
        <v>1.0957883733565208E-2</v>
      </c>
      <c r="U80" s="50"/>
    </row>
    <row r="81" spans="1:21" s="4" customFormat="1">
      <c r="A81" s="4" t="str">
        <f t="shared" si="17"/>
        <v>Fees and contracted services</v>
      </c>
      <c r="B81" s="58">
        <f>B63/B69</f>
        <v>5.4097398817365729E-2</v>
      </c>
      <c r="C81" s="58">
        <f t="shared" ref="C81:T81" si="26">C63/C69</f>
        <v>5.6917632380997132E-2</v>
      </c>
      <c r="D81" s="58">
        <f t="shared" si="26"/>
        <v>5.5363433388706751E-2</v>
      </c>
      <c r="E81" s="58">
        <f t="shared" si="26"/>
        <v>5.0803064623396919E-2</v>
      </c>
      <c r="F81" s="58">
        <f t="shared" si="26"/>
        <v>5.1518010073486477E-2</v>
      </c>
      <c r="G81" s="58">
        <f t="shared" si="26"/>
        <v>5.5334083127318232E-2</v>
      </c>
      <c r="H81" s="58">
        <f t="shared" si="26"/>
        <v>5.4490018687212947E-2</v>
      </c>
      <c r="I81" s="58">
        <f t="shared" si="26"/>
        <v>5.5165620772711935E-2</v>
      </c>
      <c r="J81" s="58">
        <f t="shared" si="26"/>
        <v>5.5916849289707027E-2</v>
      </c>
      <c r="K81" s="58">
        <f t="shared" si="26"/>
        <v>5.5544298397114465E-2</v>
      </c>
      <c r="L81" s="58">
        <f t="shared" si="26"/>
        <v>5.8868305874928903E-2</v>
      </c>
      <c r="M81" s="58">
        <f t="shared" si="26"/>
        <v>5.8568660376290688E-2</v>
      </c>
      <c r="N81" s="58">
        <f t="shared" si="26"/>
        <v>6.2407227734964002E-2</v>
      </c>
      <c r="O81" s="58">
        <f t="shared" si="26"/>
        <v>6.2244776800794516E-2</v>
      </c>
      <c r="P81" s="58">
        <f t="shared" si="26"/>
        <v>6.3403798943129336E-2</v>
      </c>
      <c r="Q81" s="58">
        <f t="shared" si="26"/>
        <v>6.5758824787100212E-2</v>
      </c>
      <c r="R81" s="58">
        <f t="shared" si="26"/>
        <v>7.4969534640025343E-2</v>
      </c>
      <c r="S81" s="58">
        <f t="shared" si="26"/>
        <v>7.8381451624699672E-2</v>
      </c>
      <c r="T81" s="58">
        <f t="shared" si="26"/>
        <v>8.3791012042188875E-2</v>
      </c>
      <c r="U81" s="50"/>
    </row>
    <row r="82" spans="1:21" s="4" customFormat="1">
      <c r="A82" s="4" t="str">
        <f t="shared" si="17"/>
        <v>Debt services</v>
      </c>
      <c r="B82" s="58">
        <f>B64/B69</f>
        <v>2.6802904500750638E-2</v>
      </c>
      <c r="C82" s="58">
        <f t="shared" ref="C82:T82" si="27">C64/C69</f>
        <v>2.5883241101266791E-2</v>
      </c>
      <c r="D82" s="58">
        <f t="shared" si="27"/>
        <v>2.465960680972935E-2</v>
      </c>
      <c r="E82" s="58">
        <f t="shared" si="27"/>
        <v>2.1534758222923368E-2</v>
      </c>
      <c r="F82" s="58">
        <f t="shared" si="27"/>
        <v>2.0947802287836596E-2</v>
      </c>
      <c r="G82" s="58">
        <f t="shared" si="27"/>
        <v>2.0906181284975782E-2</v>
      </c>
      <c r="H82" s="58">
        <f t="shared" si="27"/>
        <v>1.6738743470058295E-2</v>
      </c>
      <c r="I82" s="58">
        <f t="shared" si="27"/>
        <v>1.5616696574082206E-2</v>
      </c>
      <c r="J82" s="58">
        <f t="shared" si="27"/>
        <v>1.3147170069425958E-2</v>
      </c>
      <c r="K82" s="58">
        <f t="shared" si="27"/>
        <v>1.3132311783440849E-2</v>
      </c>
      <c r="L82" s="58">
        <f t="shared" si="27"/>
        <v>1.367511696241578E-2</v>
      </c>
      <c r="M82" s="58">
        <f t="shared" si="27"/>
        <v>1.2816718569633314E-2</v>
      </c>
      <c r="N82" s="58">
        <f t="shared" si="27"/>
        <v>1.2724689539741667E-2</v>
      </c>
      <c r="O82" s="58">
        <f t="shared" si="27"/>
        <v>1.2719763707705181E-2</v>
      </c>
      <c r="P82" s="58">
        <f t="shared" si="27"/>
        <v>1.2208158954512263E-2</v>
      </c>
      <c r="Q82" s="58">
        <f t="shared" si="27"/>
        <v>9.4291964222081217E-3</v>
      </c>
      <c r="R82" s="58">
        <f t="shared" si="27"/>
        <v>9.4620074009319037E-3</v>
      </c>
      <c r="S82" s="58">
        <f t="shared" si="27"/>
        <v>1.0764891059243973E-2</v>
      </c>
      <c r="T82" s="58">
        <f t="shared" si="27"/>
        <v>1.064002251203551E-2</v>
      </c>
      <c r="U82" s="50"/>
    </row>
    <row r="83" spans="1:21" s="4" customFormat="1">
      <c r="A83" s="4" t="str">
        <f t="shared" si="17"/>
        <v>Buildings</v>
      </c>
      <c r="B83" s="58">
        <f>B65/B69</f>
        <v>5.0589478844327344E-2</v>
      </c>
      <c r="C83" s="58">
        <f t="shared" ref="C83:T83" si="28">C65/C69</f>
        <v>4.4588980510370135E-2</v>
      </c>
      <c r="D83" s="58">
        <f t="shared" si="28"/>
        <v>4.6645411027913614E-2</v>
      </c>
      <c r="E83" s="58">
        <f t="shared" si="28"/>
        <v>4.0926698471484627E-2</v>
      </c>
      <c r="F83" s="58">
        <f t="shared" si="28"/>
        <v>5.0747462554772714E-2</v>
      </c>
      <c r="G83" s="58">
        <f t="shared" si="28"/>
        <v>6.3861890562161308E-2</v>
      </c>
      <c r="H83" s="58">
        <f t="shared" si="28"/>
        <v>6.6534229566005645E-2</v>
      </c>
      <c r="I83" s="58">
        <f t="shared" si="28"/>
        <v>7.406809364016527E-2</v>
      </c>
      <c r="J83" s="58">
        <f t="shared" si="28"/>
        <v>5.9074656918139352E-2</v>
      </c>
      <c r="K83" s="58">
        <f t="shared" si="28"/>
        <v>0.10346825604360461</v>
      </c>
      <c r="L83" s="58">
        <f t="shared" si="28"/>
        <v>7.9132834068296729E-2</v>
      </c>
      <c r="M83" s="58">
        <f t="shared" si="28"/>
        <v>5.0788351408279808E-2</v>
      </c>
      <c r="N83" s="58">
        <f t="shared" si="28"/>
        <v>4.6123698751117201E-2</v>
      </c>
      <c r="O83" s="58">
        <f t="shared" si="28"/>
        <v>5.6729663832055008E-2</v>
      </c>
      <c r="P83" s="58">
        <f t="shared" si="28"/>
        <v>5.7835688969757611E-2</v>
      </c>
      <c r="Q83" s="58">
        <f t="shared" si="28"/>
        <v>5.3557744733635337E-2</v>
      </c>
      <c r="R83" s="58">
        <f t="shared" si="28"/>
        <v>6.3090461315830848E-2</v>
      </c>
      <c r="S83" s="58">
        <f t="shared" si="28"/>
        <v>6.1407541821378898E-2</v>
      </c>
      <c r="T83" s="58">
        <f t="shared" si="28"/>
        <v>4.0226677038414614E-2</v>
      </c>
      <c r="U83" s="50"/>
    </row>
    <row r="84" spans="1:21" s="4" customFormat="1">
      <c r="A84" s="4" t="str">
        <f t="shared" si="17"/>
        <v>Land and site services</v>
      </c>
      <c r="B84" s="58">
        <f>B66/B69</f>
        <v>4.589295015165906E-3</v>
      </c>
      <c r="C84" s="58">
        <f t="shared" ref="C84:T84" si="29">C66/C69</f>
        <v>2.4970496097602014E-3</v>
      </c>
      <c r="D84" s="58">
        <f t="shared" si="29"/>
        <v>3.2411306009902429E-3</v>
      </c>
      <c r="E84" s="58">
        <f t="shared" si="29"/>
        <v>3.8368252548814483E-3</v>
      </c>
      <c r="F84" s="58">
        <f t="shared" si="29"/>
        <v>3.4093909266259955E-3</v>
      </c>
      <c r="G84" s="58">
        <f t="shared" si="29"/>
        <v>4.1257681377957368E-3</v>
      </c>
      <c r="H84" s="58">
        <f t="shared" si="29"/>
        <v>3.9065445007757564E-3</v>
      </c>
      <c r="I84" s="58">
        <f t="shared" si="29"/>
        <v>4.6983128146744326E-3</v>
      </c>
      <c r="J84" s="58">
        <f t="shared" si="29"/>
        <v>6.9392181404685557E-3</v>
      </c>
      <c r="K84" s="58">
        <f t="shared" si="29"/>
        <v>7.1805992296606657E-3</v>
      </c>
      <c r="L84" s="58">
        <f t="shared" si="29"/>
        <v>5.8413051675699932E-3</v>
      </c>
      <c r="M84" s="58">
        <f t="shared" si="29"/>
        <v>3.8926255923876678E-3</v>
      </c>
      <c r="N84" s="58">
        <f t="shared" si="29"/>
        <v>5.9833289842821779E-3</v>
      </c>
      <c r="O84" s="58">
        <f t="shared" si="29"/>
        <v>6.0346025729646341E-3</v>
      </c>
      <c r="P84" s="58">
        <f t="shared" si="29"/>
        <v>7.1251401876369844E-3</v>
      </c>
      <c r="Q84" s="58">
        <f t="shared" si="29"/>
        <v>1.2682648706292527E-2</v>
      </c>
      <c r="R84" s="58">
        <f t="shared" si="29"/>
        <v>7.3638289100751491E-3</v>
      </c>
      <c r="S84" s="58">
        <f t="shared" si="29"/>
        <v>9.4934472333490141E-3</v>
      </c>
      <c r="T84" s="58">
        <f t="shared" si="29"/>
        <v>1.0588593625673546E-2</v>
      </c>
      <c r="U84" s="50"/>
    </row>
    <row r="85" spans="1:21" s="4" customFormat="1">
      <c r="A85" s="4" t="s">
        <v>68</v>
      </c>
      <c r="B85" s="58">
        <f>B67/B69</f>
        <v>4.4549465363522174E-2</v>
      </c>
      <c r="C85" s="58">
        <f t="shared" ref="C85:T85" si="30">C67/C69</f>
        <v>3.0135138105550067E-2</v>
      </c>
      <c r="D85" s="58">
        <f t="shared" si="30"/>
        <v>3.9016346075002706E-2</v>
      </c>
      <c r="E85" s="58">
        <f t="shared" si="30"/>
        <v>5.1542224340668678E-2</v>
      </c>
      <c r="F85" s="58">
        <f t="shared" si="30"/>
        <v>4.9897081174388874E-2</v>
      </c>
      <c r="G85" s="58">
        <f t="shared" si="30"/>
        <v>4.2349100989882538E-2</v>
      </c>
      <c r="H85" s="58">
        <f t="shared" si="30"/>
        <v>4.3450366970130501E-2</v>
      </c>
      <c r="I85" s="58">
        <f t="shared" si="30"/>
        <v>3.4070951658054321E-2</v>
      </c>
      <c r="J85" s="58">
        <f t="shared" si="30"/>
        <v>4.1393699668713604E-2</v>
      </c>
      <c r="K85" s="58">
        <f t="shared" si="30"/>
        <v>4.5939049707596651E-2</v>
      </c>
      <c r="L85" s="58">
        <f t="shared" si="30"/>
        <v>4.1313512431253828E-2</v>
      </c>
      <c r="M85" s="58">
        <f t="shared" si="30"/>
        <v>4.3190710648131993E-2</v>
      </c>
      <c r="N85" s="58">
        <f t="shared" si="30"/>
        <v>4.3850077274925243E-2</v>
      </c>
      <c r="O85" s="58">
        <f t="shared" si="30"/>
        <v>3.9007373549290306E-2</v>
      </c>
      <c r="P85" s="58">
        <f t="shared" si="30"/>
        <v>3.7246998475466551E-2</v>
      </c>
      <c r="Q85" s="58">
        <f t="shared" si="30"/>
        <v>4.3016576822530093E-2</v>
      </c>
      <c r="R85" s="58">
        <f t="shared" si="30"/>
        <v>5.1674803571043433E-2</v>
      </c>
      <c r="S85" s="58">
        <f t="shared" si="30"/>
        <v>4.6054828753492344E-2</v>
      </c>
      <c r="T85" s="58">
        <f t="shared" si="30"/>
        <v>4.284079965624011E-2</v>
      </c>
      <c r="U85" s="50"/>
    </row>
    <row r="86" spans="1:21" s="4" customFormat="1">
      <c r="A86" s="6" t="s">
        <v>69</v>
      </c>
      <c r="B86" s="58">
        <f>B68/B69</f>
        <v>3.9503048500260422E-2</v>
      </c>
      <c r="C86" s="58">
        <f t="shared" ref="C86:T86" si="31">C68/C69</f>
        <v>3.9559408390856782E-2</v>
      </c>
      <c r="D86" s="58">
        <f t="shared" si="31"/>
        <v>3.9655548165685235E-2</v>
      </c>
      <c r="E86" s="58">
        <f t="shared" si="31"/>
        <v>5.3285302715220327E-2</v>
      </c>
      <c r="F86" s="58">
        <f t="shared" si="31"/>
        <v>5.7958859212132847E-2</v>
      </c>
      <c r="G86" s="58">
        <f t="shared" si="31"/>
        <v>5.5294751620345209E-2</v>
      </c>
      <c r="H86" s="58">
        <f t="shared" si="31"/>
        <v>5.4176722217500112E-2</v>
      </c>
      <c r="I86" s="58">
        <f t="shared" si="31"/>
        <v>5.2812057729862964E-2</v>
      </c>
      <c r="J86" s="58">
        <f t="shared" si="31"/>
        <v>5.3204683396984878E-2</v>
      </c>
      <c r="K86" s="58">
        <f t="shared" si="31"/>
        <v>4.816631574121167E-2</v>
      </c>
      <c r="L86" s="58">
        <f t="shared" si="31"/>
        <v>4.7278427077687243E-2</v>
      </c>
      <c r="M86" s="58">
        <f t="shared" si="31"/>
        <v>4.7471251803424583E-2</v>
      </c>
      <c r="N86" s="58">
        <f t="shared" si="31"/>
        <v>4.6339116388275342E-2</v>
      </c>
      <c r="O86" s="58">
        <f t="shared" si="31"/>
        <v>4.4301123566548334E-2</v>
      </c>
      <c r="P86" s="58">
        <f t="shared" si="31"/>
        <v>4.4015582102639825E-2</v>
      </c>
      <c r="Q86" s="58">
        <f t="shared" si="31"/>
        <v>4.1433617724384794E-2</v>
      </c>
      <c r="R86" s="58">
        <f t="shared" si="31"/>
        <v>3.8921620047318299E-2</v>
      </c>
      <c r="S86" s="58">
        <f t="shared" si="31"/>
        <v>3.8983014311153065E-2</v>
      </c>
      <c r="T86" s="58">
        <f t="shared" si="31"/>
        <v>3.758085273392122E-2</v>
      </c>
      <c r="U86" s="50"/>
    </row>
    <row r="87" spans="1:21" s="4" customFormat="1">
      <c r="A87" s="31" t="s">
        <v>52</v>
      </c>
      <c r="B87" s="59">
        <f>SUM(B73:B86)</f>
        <v>1</v>
      </c>
      <c r="C87" s="59">
        <f t="shared" ref="C87:T87" si="32">SUM(C73:C86)</f>
        <v>1</v>
      </c>
      <c r="D87" s="59">
        <f t="shared" si="32"/>
        <v>1.0000000000000002</v>
      </c>
      <c r="E87" s="59">
        <f t="shared" si="32"/>
        <v>0.99999999999999989</v>
      </c>
      <c r="F87" s="59">
        <f t="shared" si="32"/>
        <v>0.99999999999999967</v>
      </c>
      <c r="G87" s="59">
        <f t="shared" si="32"/>
        <v>1</v>
      </c>
      <c r="H87" s="59">
        <f t="shared" si="32"/>
        <v>0.99999999999999989</v>
      </c>
      <c r="I87" s="59">
        <f t="shared" si="32"/>
        <v>1</v>
      </c>
      <c r="J87" s="59">
        <f t="shared" si="32"/>
        <v>1.0000000000000002</v>
      </c>
      <c r="K87" s="59">
        <f t="shared" si="32"/>
        <v>0.99999999999999989</v>
      </c>
      <c r="L87" s="59">
        <f t="shared" si="32"/>
        <v>1</v>
      </c>
      <c r="M87" s="59">
        <f t="shared" si="32"/>
        <v>0.99999999999999978</v>
      </c>
      <c r="N87" s="59">
        <f t="shared" si="32"/>
        <v>1.0000000000000002</v>
      </c>
      <c r="O87" s="59">
        <f t="shared" si="32"/>
        <v>1</v>
      </c>
      <c r="P87" s="59">
        <f t="shared" si="32"/>
        <v>1.0000000000000004</v>
      </c>
      <c r="Q87" s="59">
        <f t="shared" si="32"/>
        <v>1</v>
      </c>
      <c r="R87" s="59">
        <f t="shared" si="32"/>
        <v>0.99999999999999989</v>
      </c>
      <c r="S87" s="59">
        <f t="shared" si="32"/>
        <v>1</v>
      </c>
      <c r="T87" s="59">
        <f t="shared" si="32"/>
        <v>0.99999999999999989</v>
      </c>
      <c r="U87" s="50"/>
    </row>
    <row r="89" spans="1:21">
      <c r="A89" s="21" t="s">
        <v>72</v>
      </c>
    </row>
    <row r="90" spans="1:21">
      <c r="A90" s="68" t="s">
        <v>73</v>
      </c>
      <c r="B90" s="69"/>
      <c r="C90" s="69"/>
      <c r="D90" s="69"/>
      <c r="E90" s="69"/>
      <c r="F90" s="69"/>
      <c r="G90" s="69"/>
      <c r="H90" s="69"/>
      <c r="I90" s="69"/>
      <c r="J90" s="69"/>
      <c r="K90" s="69"/>
      <c r="L90" s="69"/>
      <c r="M90" s="69"/>
      <c r="N90" s="69"/>
      <c r="O90" s="69"/>
    </row>
    <row r="91" spans="1:21">
      <c r="A91" s="69"/>
      <c r="B91" s="69"/>
      <c r="C91" s="69"/>
      <c r="D91" s="69"/>
      <c r="E91" s="69"/>
      <c r="F91" s="69"/>
      <c r="G91" s="69"/>
      <c r="H91" s="69"/>
      <c r="I91" s="69"/>
      <c r="J91" s="69"/>
      <c r="K91" s="69"/>
      <c r="L91" s="69"/>
      <c r="M91" s="69"/>
      <c r="N91" s="69"/>
      <c r="O91" s="69"/>
    </row>
    <row r="93" spans="1:21">
      <c r="A93" s="11" t="s">
        <v>74</v>
      </c>
    </row>
    <row r="94" spans="1:21">
      <c r="A94" s="13" t="s">
        <v>75</v>
      </c>
    </row>
    <row r="96" spans="1:21">
      <c r="A96" s="12" t="s">
        <v>76</v>
      </c>
    </row>
  </sheetData>
  <mergeCells count="5">
    <mergeCell ref="B7:S7"/>
    <mergeCell ref="A7:A8"/>
    <mergeCell ref="B52:S52"/>
    <mergeCell ref="A52:A53"/>
    <mergeCell ref="A90:O91"/>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590C9-9C19-4285-B436-5028DAE746B0}">
  <dimension ref="A1"/>
  <sheetViews>
    <sheetView workbookViewId="0">
      <selection activeCell="H27" sqref="H27"/>
    </sheetView>
  </sheetViews>
  <sheetFormatPr defaultRowHeight="1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72EAA-51A4-4188-BA64-2485CCE1675E}">
  <dimension ref="A1:T51"/>
  <sheetViews>
    <sheetView topLeftCell="B1" workbookViewId="0">
      <pane ySplit="6" topLeftCell="A7" activePane="bottomLeft" state="frozen"/>
      <selection pane="bottomLeft" activeCell="T32" sqref="T32"/>
    </sheetView>
  </sheetViews>
  <sheetFormatPr defaultRowHeight="15"/>
  <cols>
    <col min="1" max="1" width="53.5703125" bestFit="1" customWidth="1"/>
    <col min="2" max="20" width="11.85546875" customWidth="1"/>
  </cols>
  <sheetData>
    <row r="1" spans="1:20">
      <c r="A1" s="24" t="s">
        <v>0</v>
      </c>
      <c r="B1" s="3"/>
      <c r="C1" s="3"/>
      <c r="D1" s="3"/>
      <c r="E1" s="3"/>
      <c r="F1" s="3"/>
      <c r="G1" s="3"/>
      <c r="H1" s="3"/>
      <c r="I1" s="3"/>
      <c r="J1" s="3"/>
      <c r="K1" s="3"/>
      <c r="L1" s="3"/>
      <c r="M1" s="3"/>
      <c r="N1" s="3"/>
      <c r="O1" s="3"/>
      <c r="P1" s="3"/>
      <c r="Q1" s="3"/>
      <c r="R1" s="3"/>
      <c r="S1" s="3"/>
    </row>
    <row r="2" spans="1:20">
      <c r="A2" s="3"/>
      <c r="B2" s="3"/>
      <c r="C2" s="3"/>
      <c r="D2" s="3"/>
      <c r="E2" s="3"/>
      <c r="F2" s="3"/>
      <c r="G2" s="3"/>
      <c r="H2" s="3"/>
      <c r="I2" s="3"/>
      <c r="J2" s="3"/>
      <c r="K2" s="3"/>
      <c r="L2" s="3"/>
      <c r="M2" s="3"/>
      <c r="N2" s="3"/>
      <c r="O2" s="3"/>
      <c r="P2" s="3"/>
      <c r="Q2" s="3"/>
      <c r="R2" s="3"/>
      <c r="S2" s="3"/>
    </row>
    <row r="3" spans="1:20">
      <c r="A3" s="3"/>
      <c r="B3" s="3"/>
      <c r="C3" s="3"/>
      <c r="D3" s="3"/>
      <c r="E3" s="3"/>
      <c r="F3" s="3"/>
      <c r="G3" s="3"/>
      <c r="H3" s="3"/>
      <c r="I3" s="3"/>
      <c r="J3" s="3"/>
      <c r="K3" s="3"/>
      <c r="L3" s="3"/>
      <c r="M3" s="3"/>
      <c r="N3" s="3"/>
      <c r="O3" s="3"/>
      <c r="P3" s="3"/>
      <c r="Q3" s="3"/>
      <c r="R3" s="3"/>
      <c r="S3" s="3"/>
    </row>
    <row r="4" spans="1:20">
      <c r="A4" s="3"/>
      <c r="B4" s="3"/>
      <c r="C4" s="3"/>
      <c r="D4" s="3"/>
      <c r="E4" s="3"/>
      <c r="F4" s="3"/>
      <c r="G4" s="3"/>
      <c r="H4" s="3"/>
      <c r="I4" s="3"/>
      <c r="J4" s="3"/>
      <c r="K4" s="3"/>
      <c r="L4" s="3"/>
      <c r="M4" s="3"/>
      <c r="N4" s="3"/>
      <c r="O4" s="3"/>
      <c r="P4" s="3"/>
      <c r="Q4" s="3"/>
      <c r="R4" s="3"/>
      <c r="S4" s="3"/>
    </row>
    <row r="5" spans="1:20" ht="23.25">
      <c r="A5" s="1" t="s">
        <v>77</v>
      </c>
      <c r="B5" s="3"/>
      <c r="C5" s="3"/>
      <c r="D5" s="3"/>
      <c r="E5" s="3"/>
      <c r="F5" s="3"/>
      <c r="G5" s="3"/>
      <c r="H5" s="3"/>
      <c r="I5" s="3"/>
      <c r="J5" s="3"/>
      <c r="K5" s="3"/>
      <c r="L5" s="3"/>
      <c r="M5" s="3"/>
      <c r="N5" s="3"/>
      <c r="O5" s="3"/>
      <c r="P5" s="3"/>
      <c r="Q5" s="3"/>
      <c r="R5" s="3"/>
      <c r="S5" s="3"/>
    </row>
    <row r="6" spans="1:20" ht="23.25">
      <c r="A6" s="1" t="s">
        <v>78</v>
      </c>
      <c r="B6" s="3"/>
      <c r="C6" s="3"/>
      <c r="D6" s="3"/>
      <c r="E6" s="3"/>
      <c r="F6" s="3"/>
      <c r="G6" s="3"/>
      <c r="H6" s="3"/>
      <c r="I6" s="3"/>
      <c r="J6" s="3"/>
      <c r="K6" s="3"/>
      <c r="L6" s="3"/>
      <c r="M6" s="3"/>
      <c r="N6" s="3"/>
      <c r="O6" s="3"/>
      <c r="P6" s="3"/>
      <c r="Q6" s="3"/>
      <c r="R6" s="3"/>
      <c r="S6" s="3"/>
    </row>
    <row r="7" spans="1:20" s="25" customFormat="1" ht="15" customHeight="1">
      <c r="A7" s="63" t="s">
        <v>3</v>
      </c>
      <c r="B7" s="62" t="s">
        <v>4</v>
      </c>
      <c r="C7" s="62"/>
      <c r="D7" s="62"/>
      <c r="E7" s="62"/>
      <c r="F7" s="62"/>
      <c r="G7" s="62"/>
      <c r="H7" s="62"/>
      <c r="I7" s="62"/>
      <c r="J7" s="62"/>
      <c r="K7" s="62"/>
      <c r="L7" s="62"/>
      <c r="M7" s="62"/>
      <c r="N7" s="62"/>
      <c r="O7" s="62"/>
      <c r="P7" s="62"/>
      <c r="Q7" s="62"/>
      <c r="R7" s="62"/>
      <c r="S7" s="62"/>
      <c r="T7" s="70"/>
    </row>
    <row r="8" spans="1:20">
      <c r="A8" s="64"/>
      <c r="B8" s="20" t="s">
        <v>6</v>
      </c>
      <c r="C8" s="20" t="s">
        <v>7</v>
      </c>
      <c r="D8" s="20" t="s">
        <v>8</v>
      </c>
      <c r="E8" s="20" t="s">
        <v>9</v>
      </c>
      <c r="F8" s="20" t="s">
        <v>10</v>
      </c>
      <c r="G8" s="20" t="s">
        <v>11</v>
      </c>
      <c r="H8" s="20" t="s">
        <v>12</v>
      </c>
      <c r="I8" s="20" t="s">
        <v>13</v>
      </c>
      <c r="J8" s="20" t="s">
        <v>14</v>
      </c>
      <c r="K8" s="20" t="s">
        <v>15</v>
      </c>
      <c r="L8" s="20" t="s">
        <v>16</v>
      </c>
      <c r="M8" s="20" t="s">
        <v>17</v>
      </c>
      <c r="N8" s="20" t="s">
        <v>18</v>
      </c>
      <c r="O8" s="20" t="s">
        <v>19</v>
      </c>
      <c r="P8" s="20" t="s">
        <v>20</v>
      </c>
      <c r="Q8" s="20" t="s">
        <v>21</v>
      </c>
      <c r="R8" s="20" t="s">
        <v>22</v>
      </c>
      <c r="S8" s="20" t="s">
        <v>23</v>
      </c>
      <c r="T8" s="20" t="s">
        <v>79</v>
      </c>
    </row>
    <row r="9" spans="1:20" ht="25.5">
      <c r="A9" s="33" t="s">
        <v>26</v>
      </c>
      <c r="B9" s="15"/>
      <c r="C9" s="15"/>
      <c r="D9" s="15"/>
      <c r="E9" s="15"/>
      <c r="F9" s="15"/>
      <c r="G9" s="15"/>
      <c r="H9" s="15"/>
      <c r="I9" s="15"/>
      <c r="J9" s="15"/>
      <c r="K9" s="15"/>
      <c r="L9" s="15"/>
      <c r="M9" s="15"/>
      <c r="N9" s="15"/>
      <c r="O9" s="15"/>
      <c r="P9" s="15"/>
      <c r="Q9" s="15"/>
      <c r="R9" s="15"/>
      <c r="S9" s="15"/>
      <c r="T9" s="15"/>
    </row>
    <row r="10" spans="1:20" ht="15.75">
      <c r="A10" s="19" t="s">
        <v>80</v>
      </c>
      <c r="B10" s="7">
        <v>95726</v>
      </c>
      <c r="C10" s="7">
        <v>86989</v>
      </c>
      <c r="D10" s="7">
        <v>70926</v>
      </c>
      <c r="E10" s="7">
        <v>91804</v>
      </c>
      <c r="F10" s="7">
        <v>113810</v>
      </c>
      <c r="G10" s="7">
        <v>105503</v>
      </c>
      <c r="H10" s="7">
        <v>114693</v>
      </c>
      <c r="I10" s="7">
        <v>112794</v>
      </c>
      <c r="J10" s="7">
        <v>176866</v>
      </c>
      <c r="K10" s="7">
        <v>136868</v>
      </c>
      <c r="L10" s="7">
        <v>143568</v>
      </c>
      <c r="M10" s="7">
        <v>160185</v>
      </c>
      <c r="N10" s="7">
        <v>148860</v>
      </c>
      <c r="O10" s="7">
        <v>165815</v>
      </c>
      <c r="P10" s="7">
        <v>175311</v>
      </c>
      <c r="Q10" s="7">
        <v>215799</v>
      </c>
      <c r="R10" s="7">
        <v>232291</v>
      </c>
      <c r="S10" s="7">
        <v>251984</v>
      </c>
      <c r="T10" s="7">
        <v>293610</v>
      </c>
    </row>
    <row r="11" spans="1:20" hidden="1">
      <c r="A11" s="22" t="s">
        <v>28</v>
      </c>
      <c r="B11" s="5">
        <v>31405</v>
      </c>
      <c r="C11" s="5">
        <v>30995</v>
      </c>
      <c r="D11" s="5">
        <v>32632</v>
      </c>
      <c r="E11" s="5">
        <v>51992</v>
      </c>
      <c r="F11" s="5">
        <v>48705</v>
      </c>
      <c r="G11" s="5">
        <v>56426</v>
      </c>
      <c r="H11" s="5">
        <v>58219</v>
      </c>
      <c r="I11" s="5">
        <v>51716</v>
      </c>
      <c r="J11" s="5">
        <v>43775</v>
      </c>
      <c r="K11" s="5">
        <v>45581</v>
      </c>
      <c r="L11" s="5">
        <v>40844</v>
      </c>
      <c r="M11" s="5">
        <v>44124</v>
      </c>
      <c r="N11" s="5">
        <v>28233</v>
      </c>
      <c r="O11" s="5">
        <v>26887</v>
      </c>
      <c r="P11" s="5">
        <v>26754</v>
      </c>
      <c r="Q11" s="5">
        <v>26038</v>
      </c>
      <c r="R11" s="5">
        <v>24774</v>
      </c>
      <c r="S11" s="5">
        <v>25015</v>
      </c>
      <c r="T11" s="5">
        <v>27270</v>
      </c>
    </row>
    <row r="12" spans="1:20" hidden="1">
      <c r="A12" s="22" t="s">
        <v>29</v>
      </c>
      <c r="B12" s="5">
        <v>56</v>
      </c>
      <c r="C12" s="5">
        <v>46</v>
      </c>
      <c r="D12" s="5">
        <v>6</v>
      </c>
      <c r="E12" s="5">
        <v>164</v>
      </c>
      <c r="F12" s="5">
        <v>0</v>
      </c>
      <c r="G12" s="5">
        <v>888</v>
      </c>
      <c r="H12" s="5">
        <v>569</v>
      </c>
      <c r="I12" s="5">
        <v>165</v>
      </c>
      <c r="J12" s="5">
        <v>118</v>
      </c>
      <c r="K12" s="5">
        <v>33</v>
      </c>
      <c r="L12" s="5">
        <v>132</v>
      </c>
      <c r="M12" s="5">
        <v>1314</v>
      </c>
      <c r="N12" s="5">
        <v>1737</v>
      </c>
      <c r="O12" s="5">
        <v>4454</v>
      </c>
      <c r="P12" s="5">
        <v>1763</v>
      </c>
      <c r="Q12" s="5">
        <v>1750</v>
      </c>
      <c r="R12" s="5">
        <v>2923</v>
      </c>
      <c r="S12" s="5">
        <v>2084</v>
      </c>
      <c r="T12" s="5">
        <v>7832</v>
      </c>
    </row>
    <row r="13" spans="1:20" hidden="1">
      <c r="A13" s="22" t="s">
        <v>30</v>
      </c>
      <c r="B13" s="5">
        <v>0</v>
      </c>
      <c r="C13" s="5">
        <v>0</v>
      </c>
      <c r="D13" s="5">
        <v>55</v>
      </c>
      <c r="E13" s="5">
        <v>55</v>
      </c>
      <c r="F13" s="5">
        <v>213</v>
      </c>
      <c r="G13" s="5">
        <v>46</v>
      </c>
      <c r="H13" s="5">
        <v>0</v>
      </c>
      <c r="I13" s="5">
        <v>0</v>
      </c>
      <c r="J13" s="5">
        <v>306</v>
      </c>
      <c r="K13" s="5">
        <v>30</v>
      </c>
      <c r="L13" s="5">
        <v>37</v>
      </c>
      <c r="M13" s="5">
        <v>9</v>
      </c>
      <c r="N13" s="5">
        <v>215</v>
      </c>
      <c r="O13" s="5">
        <v>255</v>
      </c>
      <c r="P13" s="5">
        <v>319</v>
      </c>
      <c r="Q13" s="5">
        <v>519</v>
      </c>
      <c r="R13" s="5">
        <v>448</v>
      </c>
      <c r="S13" s="5">
        <v>599</v>
      </c>
      <c r="T13" s="5">
        <v>914</v>
      </c>
    </row>
    <row r="14" spans="1:20" hidden="1">
      <c r="A14" s="22" t="s">
        <v>31</v>
      </c>
      <c r="B14" s="5">
        <v>2209</v>
      </c>
      <c r="C14" s="5">
        <v>843</v>
      </c>
      <c r="D14" s="5">
        <v>8</v>
      </c>
      <c r="E14" s="5">
        <v>394</v>
      </c>
      <c r="F14" s="5">
        <v>338</v>
      </c>
      <c r="G14" s="5">
        <v>307</v>
      </c>
      <c r="H14" s="5">
        <v>312</v>
      </c>
      <c r="I14" s="5">
        <v>37</v>
      </c>
      <c r="J14" s="5">
        <v>2693</v>
      </c>
      <c r="K14" s="5">
        <v>6135</v>
      </c>
      <c r="L14" s="5">
        <v>12623</v>
      </c>
      <c r="M14" s="5">
        <v>15140</v>
      </c>
      <c r="N14" s="5">
        <v>20692</v>
      </c>
      <c r="O14" s="5">
        <v>24574</v>
      </c>
      <c r="P14" s="5">
        <v>22737</v>
      </c>
      <c r="Q14" s="5">
        <v>19350</v>
      </c>
      <c r="R14" s="5">
        <v>21954</v>
      </c>
      <c r="S14" s="5">
        <v>24736</v>
      </c>
      <c r="T14" s="5">
        <v>26975</v>
      </c>
    </row>
    <row r="15" spans="1:20" hidden="1">
      <c r="A15" s="22" t="s">
        <v>32</v>
      </c>
      <c r="B15" s="5">
        <v>58</v>
      </c>
      <c r="C15" s="5">
        <v>0</v>
      </c>
      <c r="D15" s="5">
        <v>21</v>
      </c>
      <c r="E15" s="5">
        <v>89</v>
      </c>
      <c r="F15" s="5">
        <v>16477</v>
      </c>
      <c r="G15" s="5">
        <v>24</v>
      </c>
      <c r="H15" s="5">
        <v>77</v>
      </c>
      <c r="I15" s="5">
        <v>7</v>
      </c>
      <c r="J15" s="5">
        <v>111</v>
      </c>
      <c r="K15" s="5">
        <v>773</v>
      </c>
      <c r="L15" s="5">
        <v>188</v>
      </c>
      <c r="M15" s="5">
        <v>252</v>
      </c>
      <c r="N15" s="5">
        <v>305</v>
      </c>
      <c r="O15" s="5">
        <v>276</v>
      </c>
      <c r="P15" s="5">
        <v>760</v>
      </c>
      <c r="Q15" s="5">
        <v>1724</v>
      </c>
      <c r="R15" s="5">
        <v>2122</v>
      </c>
      <c r="S15" s="5">
        <v>3167</v>
      </c>
      <c r="T15" s="5">
        <v>3583</v>
      </c>
    </row>
    <row r="16" spans="1:20" hidden="1">
      <c r="A16" s="22" t="s">
        <v>33</v>
      </c>
      <c r="B16" s="5">
        <v>61998</v>
      </c>
      <c r="C16" s="5">
        <v>55105</v>
      </c>
      <c r="D16" s="5">
        <v>38204</v>
      </c>
      <c r="E16" s="5">
        <v>39110</v>
      </c>
      <c r="F16" s="5">
        <v>48077</v>
      </c>
      <c r="G16" s="5">
        <v>47812</v>
      </c>
      <c r="H16" s="5">
        <v>55516</v>
      </c>
      <c r="I16" s="5">
        <v>60869</v>
      </c>
      <c r="J16" s="5">
        <v>129863</v>
      </c>
      <c r="K16" s="5">
        <v>84316</v>
      </c>
      <c r="L16" s="5">
        <v>89744</v>
      </c>
      <c r="M16" s="5">
        <v>99346</v>
      </c>
      <c r="N16" s="5">
        <v>97678</v>
      </c>
      <c r="O16" s="5">
        <v>109369</v>
      </c>
      <c r="P16" s="5">
        <v>122978</v>
      </c>
      <c r="Q16" s="5">
        <v>166418</v>
      </c>
      <c r="R16" s="5">
        <v>180070</v>
      </c>
      <c r="S16" s="5">
        <v>196383</v>
      </c>
      <c r="T16" s="5">
        <v>227036</v>
      </c>
    </row>
    <row r="17" spans="1:20" ht="15.75">
      <c r="A17" s="19" t="s">
        <v>34</v>
      </c>
      <c r="B17" s="7">
        <v>4132182</v>
      </c>
      <c r="C17" s="7">
        <v>4277209</v>
      </c>
      <c r="D17" s="7">
        <v>4488421</v>
      </c>
      <c r="E17" s="7">
        <v>4561501</v>
      </c>
      <c r="F17" s="7">
        <v>4814068</v>
      </c>
      <c r="G17" s="7">
        <v>5278595</v>
      </c>
      <c r="H17" s="7">
        <v>5692307</v>
      </c>
      <c r="I17" s="7">
        <v>6089230</v>
      </c>
      <c r="J17" s="7">
        <v>6116044</v>
      </c>
      <c r="K17" s="7">
        <v>6462890</v>
      </c>
      <c r="L17" s="7">
        <v>6276893</v>
      </c>
      <c r="M17" s="7">
        <v>6530746</v>
      </c>
      <c r="N17" s="7">
        <v>6569480</v>
      </c>
      <c r="O17" s="7">
        <v>6657880</v>
      </c>
      <c r="P17" s="7">
        <v>6742272</v>
      </c>
      <c r="Q17" s="7">
        <v>6804769</v>
      </c>
      <c r="R17" s="7">
        <v>6899345</v>
      </c>
      <c r="S17" s="7">
        <v>7136699</v>
      </c>
      <c r="T17" s="7">
        <v>6961948</v>
      </c>
    </row>
    <row r="18" spans="1:20">
      <c r="A18" s="22" t="s">
        <v>81</v>
      </c>
      <c r="B18" s="5">
        <v>3494838</v>
      </c>
      <c r="C18" s="5">
        <v>3599656</v>
      </c>
      <c r="D18" s="5">
        <v>3785045</v>
      </c>
      <c r="E18" s="5">
        <v>4227401</v>
      </c>
      <c r="F18" s="5">
        <v>4464108</v>
      </c>
      <c r="G18" s="5">
        <v>4889468</v>
      </c>
      <c r="H18" s="5">
        <v>5217824</v>
      </c>
      <c r="I18" s="5">
        <v>5538439</v>
      </c>
      <c r="J18" s="5">
        <v>5517946</v>
      </c>
      <c r="K18" s="5">
        <v>5797182</v>
      </c>
      <c r="L18" s="5">
        <v>5751470</v>
      </c>
      <c r="M18" s="5">
        <v>5970943</v>
      </c>
      <c r="N18" s="5">
        <v>6081849</v>
      </c>
      <c r="O18" s="5">
        <v>6148939</v>
      </c>
      <c r="P18" s="5">
        <v>6291674</v>
      </c>
      <c r="Q18" s="5">
        <v>6209156</v>
      </c>
      <c r="R18" s="5">
        <v>6359283</v>
      </c>
      <c r="S18" s="5">
        <v>6679356</v>
      </c>
      <c r="T18" s="5">
        <v>6489683</v>
      </c>
    </row>
    <row r="19" spans="1:20">
      <c r="A19" s="22" t="s">
        <v>82</v>
      </c>
      <c r="B19" s="5">
        <v>0</v>
      </c>
      <c r="C19" s="5">
        <v>0</v>
      </c>
      <c r="D19" s="5">
        <v>0</v>
      </c>
      <c r="E19" s="5">
        <v>40</v>
      </c>
      <c r="F19" s="5">
        <v>0</v>
      </c>
      <c r="G19" s="5">
        <v>46</v>
      </c>
      <c r="H19" s="5">
        <v>27</v>
      </c>
      <c r="I19" s="5">
        <v>0</v>
      </c>
      <c r="J19" s="5">
        <v>0</v>
      </c>
      <c r="K19" s="5">
        <v>0</v>
      </c>
      <c r="L19" s="5">
        <v>132</v>
      </c>
      <c r="M19" s="5">
        <v>0</v>
      </c>
      <c r="N19" s="5">
        <v>1164</v>
      </c>
      <c r="O19" s="5">
        <v>1344</v>
      </c>
      <c r="P19" s="5">
        <v>364</v>
      </c>
      <c r="Q19" s="5">
        <v>2062</v>
      </c>
      <c r="R19" s="5">
        <v>931</v>
      </c>
      <c r="S19" s="5">
        <v>313</v>
      </c>
      <c r="T19" s="5">
        <v>4300</v>
      </c>
    </row>
    <row r="20" spans="1:20">
      <c r="A20" s="22" t="s">
        <v>83</v>
      </c>
      <c r="B20" s="5">
        <v>637344</v>
      </c>
      <c r="C20" s="5">
        <v>677553</v>
      </c>
      <c r="D20" s="5">
        <v>703376</v>
      </c>
      <c r="E20" s="5">
        <v>334060</v>
      </c>
      <c r="F20" s="5">
        <v>349960</v>
      </c>
      <c r="G20" s="5">
        <v>389081</v>
      </c>
      <c r="H20" s="5">
        <v>474456</v>
      </c>
      <c r="I20" s="5">
        <v>550791</v>
      </c>
      <c r="J20" s="5">
        <v>598098</v>
      </c>
      <c r="K20" s="5">
        <v>665708</v>
      </c>
      <c r="L20" s="5">
        <v>525291</v>
      </c>
      <c r="M20" s="5">
        <v>559803</v>
      </c>
      <c r="N20" s="5">
        <v>486467</v>
      </c>
      <c r="O20" s="5">
        <v>507597</v>
      </c>
      <c r="P20" s="5">
        <v>450234</v>
      </c>
      <c r="Q20" s="5">
        <v>593551</v>
      </c>
      <c r="R20" s="5">
        <v>539131</v>
      </c>
      <c r="S20" s="5">
        <v>457030</v>
      </c>
      <c r="T20" s="5">
        <v>467965</v>
      </c>
    </row>
    <row r="21" spans="1:20">
      <c r="A21" s="14" t="s">
        <v>38</v>
      </c>
      <c r="B21" s="7">
        <v>9173</v>
      </c>
      <c r="C21" s="7">
        <v>5991</v>
      </c>
      <c r="D21" s="7">
        <v>5857</v>
      </c>
      <c r="E21" s="7">
        <v>3554</v>
      </c>
      <c r="F21" s="7">
        <v>8828</v>
      </c>
      <c r="G21" s="7">
        <v>5811</v>
      </c>
      <c r="H21" s="7">
        <v>6465</v>
      </c>
      <c r="I21" s="7">
        <v>4985</v>
      </c>
      <c r="J21" s="7">
        <v>6094</v>
      </c>
      <c r="K21" s="7">
        <v>7204</v>
      </c>
      <c r="L21" s="7">
        <v>11189</v>
      </c>
      <c r="M21" s="7">
        <v>7900</v>
      </c>
      <c r="N21" s="7">
        <v>19705</v>
      </c>
      <c r="O21" s="7">
        <v>16261</v>
      </c>
      <c r="P21" s="7">
        <v>4944</v>
      </c>
      <c r="Q21" s="7">
        <v>14709</v>
      </c>
      <c r="R21" s="7">
        <v>15656</v>
      </c>
      <c r="S21" s="7">
        <v>20990</v>
      </c>
      <c r="T21" s="7">
        <v>15464</v>
      </c>
    </row>
    <row r="22" spans="1:20">
      <c r="A22" s="14" t="s">
        <v>84</v>
      </c>
      <c r="B22" s="7">
        <v>1171185</v>
      </c>
      <c r="C22" s="7">
        <v>1312593</v>
      </c>
      <c r="D22" s="7">
        <v>1416782</v>
      </c>
      <c r="E22" s="7">
        <v>1482673</v>
      </c>
      <c r="F22" s="7">
        <v>1494216</v>
      </c>
      <c r="G22" s="7">
        <v>1620628</v>
      </c>
      <c r="H22" s="7">
        <v>1740188</v>
      </c>
      <c r="I22" s="7">
        <v>1817250</v>
      </c>
      <c r="J22" s="7">
        <v>1871440</v>
      </c>
      <c r="K22" s="7">
        <v>2041597</v>
      </c>
      <c r="L22" s="7">
        <v>2192158</v>
      </c>
      <c r="M22" s="7">
        <v>2349217</v>
      </c>
      <c r="N22" s="7">
        <v>2509651</v>
      </c>
      <c r="O22" s="7">
        <v>2683459</v>
      </c>
      <c r="P22" s="7">
        <v>2862872</v>
      </c>
      <c r="Q22" s="7">
        <v>3158498</v>
      </c>
      <c r="R22" s="7">
        <v>3523145</v>
      </c>
      <c r="S22" s="7">
        <v>4266597</v>
      </c>
      <c r="T22" s="7">
        <v>4523354</v>
      </c>
    </row>
    <row r="23" spans="1:20">
      <c r="A23" s="22" t="s">
        <v>85</v>
      </c>
      <c r="B23" s="5">
        <v>793927</v>
      </c>
      <c r="C23" s="5">
        <v>775526</v>
      </c>
      <c r="D23" s="5">
        <v>827658</v>
      </c>
      <c r="E23" s="5">
        <v>888117</v>
      </c>
      <c r="F23" s="5">
        <v>887201</v>
      </c>
      <c r="G23" s="5">
        <v>948892</v>
      </c>
      <c r="H23" s="5">
        <v>1014548</v>
      </c>
      <c r="I23" s="5">
        <v>1072005</v>
      </c>
      <c r="J23" s="5">
        <v>1147006</v>
      </c>
      <c r="K23" s="5">
        <v>1267820</v>
      </c>
      <c r="L23" s="5">
        <v>1383861</v>
      </c>
      <c r="M23" s="5">
        <v>1526653</v>
      </c>
      <c r="N23" s="5">
        <v>1668445</v>
      </c>
      <c r="O23" s="5">
        <v>1797848</v>
      </c>
      <c r="P23" s="5">
        <v>1966891</v>
      </c>
      <c r="Q23" s="5">
        <v>2242999</v>
      </c>
      <c r="R23" s="5">
        <v>2525370</v>
      </c>
      <c r="S23" s="5">
        <v>3148130</v>
      </c>
      <c r="T23" s="5">
        <v>3406185</v>
      </c>
    </row>
    <row r="24" spans="1:20">
      <c r="A24" s="22" t="s">
        <v>86</v>
      </c>
      <c r="B24" s="5">
        <v>88485</v>
      </c>
      <c r="C24" s="5">
        <v>115853</v>
      </c>
      <c r="D24" s="5">
        <v>156365</v>
      </c>
      <c r="E24" s="5">
        <v>162186</v>
      </c>
      <c r="F24" s="5">
        <v>175225</v>
      </c>
      <c r="G24" s="5">
        <v>180592</v>
      </c>
      <c r="H24" s="5">
        <v>203287</v>
      </c>
      <c r="I24" s="5">
        <v>199971</v>
      </c>
      <c r="J24" s="5">
        <v>204105</v>
      </c>
      <c r="K24" s="5">
        <v>213774</v>
      </c>
      <c r="L24" s="5">
        <v>187851</v>
      </c>
      <c r="M24" s="5">
        <v>197246</v>
      </c>
      <c r="N24" s="5">
        <v>203855</v>
      </c>
      <c r="O24" s="5">
        <v>194315</v>
      </c>
      <c r="P24" s="5">
        <v>216842</v>
      </c>
      <c r="Q24" s="5">
        <v>233269</v>
      </c>
      <c r="R24" s="5">
        <v>245422</v>
      </c>
      <c r="S24" s="5">
        <v>253829</v>
      </c>
      <c r="T24" s="5">
        <v>261319</v>
      </c>
    </row>
    <row r="25" spans="1:20">
      <c r="A25" s="22" t="s">
        <v>87</v>
      </c>
      <c r="B25" s="5">
        <v>146929</v>
      </c>
      <c r="C25" s="5">
        <v>252052</v>
      </c>
      <c r="D25" s="5">
        <v>263933</v>
      </c>
      <c r="E25" s="5">
        <v>259654</v>
      </c>
      <c r="F25" s="5">
        <v>267511</v>
      </c>
      <c r="G25" s="5">
        <v>289048</v>
      </c>
      <c r="H25" s="5">
        <v>289998</v>
      </c>
      <c r="I25" s="5">
        <v>325475</v>
      </c>
      <c r="J25" s="5">
        <v>292556</v>
      </c>
      <c r="K25" s="5">
        <v>303962</v>
      </c>
      <c r="L25" s="5">
        <v>340875</v>
      </c>
      <c r="M25" s="5">
        <v>312558</v>
      </c>
      <c r="N25" s="5">
        <v>295861</v>
      </c>
      <c r="O25" s="5">
        <v>306376</v>
      </c>
      <c r="P25" s="5">
        <v>300528</v>
      </c>
      <c r="Q25" s="5">
        <v>261017</v>
      </c>
      <c r="R25" s="5">
        <v>276412</v>
      </c>
      <c r="S25" s="5">
        <v>323040</v>
      </c>
      <c r="T25" s="5">
        <v>308257</v>
      </c>
    </row>
    <row r="26" spans="1:20">
      <c r="A26" s="23" t="s">
        <v>88</v>
      </c>
      <c r="B26" s="5">
        <v>141844</v>
      </c>
      <c r="C26" s="5">
        <v>169162</v>
      </c>
      <c r="D26" s="5">
        <v>168826</v>
      </c>
      <c r="E26" s="5">
        <v>172716</v>
      </c>
      <c r="F26" s="5">
        <v>164279</v>
      </c>
      <c r="G26" s="5">
        <v>202096</v>
      </c>
      <c r="H26" s="5">
        <v>232355</v>
      </c>
      <c r="I26" s="5">
        <v>219799</v>
      </c>
      <c r="J26" s="5">
        <v>227773</v>
      </c>
      <c r="K26" s="5">
        <v>256041</v>
      </c>
      <c r="L26" s="5">
        <v>279571</v>
      </c>
      <c r="M26" s="5">
        <v>312760</v>
      </c>
      <c r="N26" s="5">
        <v>341490</v>
      </c>
      <c r="O26" s="5">
        <v>384920</v>
      </c>
      <c r="P26" s="5">
        <v>378611</v>
      </c>
      <c r="Q26" s="5">
        <v>421213</v>
      </c>
      <c r="R26" s="5">
        <v>475941</v>
      </c>
      <c r="S26" s="5">
        <v>541598</v>
      </c>
      <c r="T26" s="5">
        <v>547593</v>
      </c>
    </row>
    <row r="27" spans="1:20">
      <c r="A27" s="14" t="s">
        <v>89</v>
      </c>
      <c r="B27" s="7">
        <v>87674</v>
      </c>
      <c r="C27" s="7">
        <v>91417</v>
      </c>
      <c r="D27" s="7">
        <v>82806</v>
      </c>
      <c r="E27" s="7">
        <v>89465</v>
      </c>
      <c r="F27" s="7">
        <v>88079</v>
      </c>
      <c r="G27" s="7">
        <v>100042</v>
      </c>
      <c r="H27" s="7">
        <v>100059</v>
      </c>
      <c r="I27" s="7">
        <v>100513</v>
      </c>
      <c r="J27" s="7">
        <v>106567</v>
      </c>
      <c r="K27" s="7">
        <v>122395</v>
      </c>
      <c r="L27" s="7">
        <v>134076</v>
      </c>
      <c r="M27" s="7">
        <v>150155</v>
      </c>
      <c r="N27" s="7">
        <v>146815</v>
      </c>
      <c r="O27" s="7">
        <v>128770</v>
      </c>
      <c r="P27" s="7">
        <v>146513</v>
      </c>
      <c r="Q27" s="7">
        <v>141734</v>
      </c>
      <c r="R27" s="7">
        <v>113018</v>
      </c>
      <c r="S27" s="7">
        <v>162121</v>
      </c>
      <c r="T27" s="7">
        <v>145520</v>
      </c>
    </row>
    <row r="28" spans="1:20">
      <c r="A28" s="14" t="s">
        <v>90</v>
      </c>
      <c r="B28" s="7">
        <v>39283</v>
      </c>
      <c r="C28" s="7">
        <v>27314</v>
      </c>
      <c r="D28" s="7">
        <v>36476</v>
      </c>
      <c r="E28" s="7">
        <v>37740</v>
      </c>
      <c r="F28" s="7">
        <v>49204</v>
      </c>
      <c r="G28" s="7">
        <v>80294</v>
      </c>
      <c r="H28" s="7">
        <v>99774</v>
      </c>
      <c r="I28" s="7">
        <v>41731</v>
      </c>
      <c r="J28" s="7">
        <v>43880</v>
      </c>
      <c r="K28" s="7">
        <v>58962</v>
      </c>
      <c r="L28" s="7">
        <v>57274</v>
      </c>
      <c r="M28" s="7">
        <v>60846</v>
      </c>
      <c r="N28" s="7">
        <v>104539</v>
      </c>
      <c r="O28" s="7">
        <v>92875</v>
      </c>
      <c r="P28" s="7">
        <v>77946</v>
      </c>
      <c r="Q28" s="7">
        <v>87423</v>
      </c>
      <c r="R28" s="7">
        <v>96421</v>
      </c>
      <c r="S28" s="7">
        <v>122155</v>
      </c>
      <c r="T28" s="7">
        <v>126087</v>
      </c>
    </row>
    <row r="29" spans="1:20">
      <c r="A29" s="14" t="s">
        <v>69</v>
      </c>
      <c r="B29" s="7">
        <v>456989</v>
      </c>
      <c r="C29" s="7">
        <v>445041</v>
      </c>
      <c r="D29" s="7">
        <v>477369</v>
      </c>
      <c r="E29" s="7">
        <v>503084</v>
      </c>
      <c r="F29" s="7">
        <v>519862</v>
      </c>
      <c r="G29" s="7">
        <v>556490</v>
      </c>
      <c r="H29" s="7">
        <v>581305</v>
      </c>
      <c r="I29" s="7">
        <v>581481</v>
      </c>
      <c r="J29" s="7">
        <v>580971</v>
      </c>
      <c r="K29" s="7">
        <v>587893</v>
      </c>
      <c r="L29" s="7">
        <v>579092</v>
      </c>
      <c r="M29" s="7">
        <v>584304</v>
      </c>
      <c r="N29" s="7">
        <v>606318</v>
      </c>
      <c r="O29" s="7">
        <v>595763</v>
      </c>
      <c r="P29" s="7">
        <v>611579</v>
      </c>
      <c r="Q29" s="7">
        <v>614153</v>
      </c>
      <c r="R29" s="7">
        <v>619165</v>
      </c>
      <c r="S29" s="7">
        <v>649376</v>
      </c>
      <c r="T29" s="7">
        <v>602102</v>
      </c>
    </row>
    <row r="30" spans="1:20">
      <c r="A30" s="14" t="s">
        <v>91</v>
      </c>
      <c r="B30" s="7">
        <v>16486</v>
      </c>
      <c r="C30" s="7">
        <v>15222</v>
      </c>
      <c r="D30" s="7">
        <v>27921</v>
      </c>
      <c r="E30" s="7">
        <v>14112</v>
      </c>
      <c r="F30" s="7">
        <v>4291</v>
      </c>
      <c r="G30" s="7">
        <v>22</v>
      </c>
      <c r="H30" s="7">
        <v>1724</v>
      </c>
      <c r="I30" s="7">
        <v>2444</v>
      </c>
      <c r="J30" s="7">
        <v>7452</v>
      </c>
      <c r="K30" s="7">
        <v>1046</v>
      </c>
      <c r="L30" s="7">
        <v>1490</v>
      </c>
      <c r="M30" s="7">
        <v>1540</v>
      </c>
      <c r="N30" s="7">
        <v>24</v>
      </c>
      <c r="O30" s="7">
        <v>0</v>
      </c>
      <c r="P30" s="7">
        <v>0</v>
      </c>
      <c r="Q30" s="7">
        <v>0</v>
      </c>
      <c r="R30" s="7">
        <v>5000</v>
      </c>
      <c r="S30" s="7">
        <v>0</v>
      </c>
      <c r="T30" s="7">
        <v>2949</v>
      </c>
    </row>
    <row r="31" spans="1:20">
      <c r="A31" s="16" t="s">
        <v>68</v>
      </c>
      <c r="B31" s="8">
        <v>384904</v>
      </c>
      <c r="C31" s="8">
        <v>419351</v>
      </c>
      <c r="D31" s="8">
        <v>433781</v>
      </c>
      <c r="E31" s="8">
        <v>450705</v>
      </c>
      <c r="F31" s="8">
        <v>500632</v>
      </c>
      <c r="G31" s="8">
        <v>549543</v>
      </c>
      <c r="H31" s="8">
        <v>496659</v>
      </c>
      <c r="I31" s="8">
        <v>507494</v>
      </c>
      <c r="J31" s="8">
        <v>512577</v>
      </c>
      <c r="K31" s="8">
        <v>488468</v>
      </c>
      <c r="L31" s="8">
        <v>516633</v>
      </c>
      <c r="M31" s="8">
        <v>475315</v>
      </c>
      <c r="N31" s="8">
        <v>501973</v>
      </c>
      <c r="O31" s="8">
        <v>470289</v>
      </c>
      <c r="P31" s="8">
        <v>491474</v>
      </c>
      <c r="Q31" s="8">
        <v>531332</v>
      </c>
      <c r="R31" s="8">
        <v>573443</v>
      </c>
      <c r="S31" s="8">
        <v>632439</v>
      </c>
      <c r="T31" s="8">
        <v>612545</v>
      </c>
    </row>
    <row r="32" spans="1:20">
      <c r="A32" s="17" t="s">
        <v>92</v>
      </c>
      <c r="B32" s="10">
        <v>6393602</v>
      </c>
      <c r="C32" s="10">
        <v>6681127</v>
      </c>
      <c r="D32" s="10">
        <v>7040339</v>
      </c>
      <c r="E32" s="10">
        <v>7234638</v>
      </c>
      <c r="F32" s="10">
        <v>7592990</v>
      </c>
      <c r="G32" s="10">
        <v>8296928</v>
      </c>
      <c r="H32" s="10">
        <v>8833174</v>
      </c>
      <c r="I32" s="10">
        <v>9257922</v>
      </c>
      <c r="J32" s="10">
        <v>9421891</v>
      </c>
      <c r="K32" s="10">
        <v>9907323</v>
      </c>
      <c r="L32" s="10">
        <v>9912373</v>
      </c>
      <c r="M32" s="10">
        <v>10320208</v>
      </c>
      <c r="N32" s="10">
        <v>10607365</v>
      </c>
      <c r="O32" s="10">
        <v>10811112</v>
      </c>
      <c r="P32" s="10">
        <v>11112911</v>
      </c>
      <c r="Q32" s="10">
        <v>11568417</v>
      </c>
      <c r="R32" s="10">
        <v>12077484</v>
      </c>
      <c r="S32" s="10">
        <v>13242361</v>
      </c>
      <c r="T32" s="10">
        <v>13283579</v>
      </c>
    </row>
    <row r="34" spans="1:20" ht="15.75">
      <c r="A34" s="66" t="s">
        <v>53</v>
      </c>
      <c r="B34" s="62" t="s">
        <v>4</v>
      </c>
      <c r="C34" s="62"/>
      <c r="D34" s="62"/>
      <c r="E34" s="62"/>
      <c r="F34" s="62"/>
      <c r="G34" s="62"/>
      <c r="H34" s="62"/>
      <c r="I34" s="62"/>
      <c r="J34" s="62"/>
      <c r="K34" s="62"/>
      <c r="L34" s="62"/>
      <c r="M34" s="62"/>
      <c r="N34" s="62"/>
      <c r="O34" s="62"/>
      <c r="P34" s="62"/>
      <c r="Q34" s="62"/>
      <c r="R34" s="62"/>
      <c r="S34" s="62"/>
      <c r="T34" s="70"/>
    </row>
    <row r="35" spans="1:20">
      <c r="A35" s="67"/>
      <c r="B35" s="8" t="s">
        <v>6</v>
      </c>
      <c r="C35" s="8" t="s">
        <v>7</v>
      </c>
      <c r="D35" s="8" t="s">
        <v>8</v>
      </c>
      <c r="E35" s="8" t="s">
        <v>9</v>
      </c>
      <c r="F35" s="8" t="s">
        <v>10</v>
      </c>
      <c r="G35" s="8" t="s">
        <v>11</v>
      </c>
      <c r="H35" s="8" t="s">
        <v>12</v>
      </c>
      <c r="I35" s="8" t="s">
        <v>13</v>
      </c>
      <c r="J35" s="8" t="s">
        <v>14</v>
      </c>
      <c r="K35" s="8" t="s">
        <v>15</v>
      </c>
      <c r="L35" s="8" t="s">
        <v>16</v>
      </c>
      <c r="M35" s="8" t="s">
        <v>17</v>
      </c>
      <c r="N35" s="8" t="s">
        <v>18</v>
      </c>
      <c r="O35" s="8" t="s">
        <v>19</v>
      </c>
      <c r="P35" s="8" t="s">
        <v>20</v>
      </c>
      <c r="Q35" s="8" t="s">
        <v>21</v>
      </c>
      <c r="R35" s="8" t="s">
        <v>22</v>
      </c>
      <c r="S35" s="8" t="s">
        <v>23</v>
      </c>
      <c r="T35" s="8" t="s">
        <v>79</v>
      </c>
    </row>
    <row r="36" spans="1:20" s="2" customFormat="1">
      <c r="A36" s="4" t="s">
        <v>55</v>
      </c>
      <c r="B36" s="7">
        <v>3498126</v>
      </c>
      <c r="C36" s="7">
        <v>3670139</v>
      </c>
      <c r="D36" s="7">
        <v>3775434</v>
      </c>
      <c r="E36" s="7">
        <v>3810143</v>
      </c>
      <c r="F36" s="7">
        <v>4005326</v>
      </c>
      <c r="G36" s="7">
        <v>4382336</v>
      </c>
      <c r="H36" s="7">
        <v>4655288</v>
      </c>
      <c r="I36" s="7">
        <v>4948144</v>
      </c>
      <c r="J36" s="7">
        <v>5027817</v>
      </c>
      <c r="K36" s="7">
        <v>5179911</v>
      </c>
      <c r="L36" s="7">
        <v>5352188</v>
      </c>
      <c r="M36" s="7">
        <v>5528113</v>
      </c>
      <c r="N36" s="7">
        <v>5665990</v>
      </c>
      <c r="O36" s="7">
        <v>5842027</v>
      </c>
      <c r="P36" s="7">
        <v>5916552</v>
      </c>
      <c r="Q36" s="7">
        <v>6093052</v>
      </c>
      <c r="R36" s="7">
        <v>6251723</v>
      </c>
      <c r="S36" s="7">
        <v>6733748</v>
      </c>
      <c r="T36" s="7">
        <v>7035496</v>
      </c>
    </row>
    <row r="37" spans="1:20">
      <c r="A37" s="22" t="s">
        <v>56</v>
      </c>
      <c r="B37" s="18">
        <v>2145639</v>
      </c>
      <c r="C37" s="18">
        <v>2243600</v>
      </c>
      <c r="D37" s="18">
        <v>2310032</v>
      </c>
      <c r="E37" s="18">
        <v>2358893</v>
      </c>
      <c r="F37" s="18">
        <v>2452959</v>
      </c>
      <c r="G37" s="18">
        <v>2681771</v>
      </c>
      <c r="H37" s="18">
        <v>2822961</v>
      </c>
      <c r="I37" s="18">
        <v>2991771</v>
      </c>
      <c r="J37" s="18">
        <v>3046440</v>
      </c>
      <c r="K37" s="18">
        <v>3180779</v>
      </c>
      <c r="L37" s="18">
        <v>3261736</v>
      </c>
      <c r="M37" s="18">
        <v>3320688</v>
      </c>
      <c r="N37" s="18">
        <v>3385545</v>
      </c>
      <c r="O37" s="18">
        <v>3476473</v>
      </c>
      <c r="P37" s="18">
        <v>3522840</v>
      </c>
      <c r="Q37" s="18">
        <v>3564885</v>
      </c>
      <c r="R37" s="18">
        <v>3603845</v>
      </c>
      <c r="S37" s="18">
        <v>3928086</v>
      </c>
      <c r="T37" s="18">
        <v>4074158</v>
      </c>
    </row>
    <row r="38" spans="1:20">
      <c r="A38" s="22" t="s">
        <v>57</v>
      </c>
      <c r="B38" s="18">
        <v>1352487</v>
      </c>
      <c r="C38" s="18">
        <v>1426539</v>
      </c>
      <c r="D38" s="18">
        <v>1465402</v>
      </c>
      <c r="E38" s="18">
        <v>1451250</v>
      </c>
      <c r="F38" s="18">
        <v>1552367</v>
      </c>
      <c r="G38" s="18">
        <v>1700565</v>
      </c>
      <c r="H38" s="18">
        <v>1832327</v>
      </c>
      <c r="I38" s="18">
        <v>1956373</v>
      </c>
      <c r="J38" s="18">
        <v>1981377</v>
      </c>
      <c r="K38" s="18">
        <v>1999132</v>
      </c>
      <c r="L38" s="18">
        <v>2090452</v>
      </c>
      <c r="M38" s="18">
        <v>2207425</v>
      </c>
      <c r="N38" s="18">
        <v>2280445</v>
      </c>
      <c r="O38" s="18">
        <v>2365554</v>
      </c>
      <c r="P38" s="18">
        <v>2393712</v>
      </c>
      <c r="Q38" s="18">
        <v>2528167</v>
      </c>
      <c r="R38" s="18">
        <v>2647878</v>
      </c>
      <c r="S38" s="18">
        <v>2805662</v>
      </c>
      <c r="T38" s="18">
        <v>2961338</v>
      </c>
    </row>
    <row r="39" spans="1:20">
      <c r="A39" s="22" t="s">
        <v>58</v>
      </c>
      <c r="B39" s="18">
        <v>530488</v>
      </c>
      <c r="C39" s="18">
        <v>570401</v>
      </c>
      <c r="D39" s="18">
        <v>600132</v>
      </c>
      <c r="E39" s="18">
        <v>600069</v>
      </c>
      <c r="F39" s="18">
        <v>630819</v>
      </c>
      <c r="G39" s="18">
        <v>707363</v>
      </c>
      <c r="H39" s="18">
        <v>775233</v>
      </c>
      <c r="I39" s="18">
        <v>832702</v>
      </c>
      <c r="J39" s="18">
        <v>862059</v>
      </c>
      <c r="K39" s="18">
        <v>910901</v>
      </c>
      <c r="L39" s="18">
        <v>921122</v>
      </c>
      <c r="M39" s="18">
        <v>1000086</v>
      </c>
      <c r="N39" s="18">
        <v>1052891</v>
      </c>
      <c r="O39" s="18">
        <v>1115058</v>
      </c>
      <c r="P39" s="18">
        <v>1138333</v>
      </c>
      <c r="Q39" s="18">
        <v>1166675</v>
      </c>
      <c r="R39" s="18">
        <v>1184096</v>
      </c>
      <c r="S39" s="18">
        <v>1273052</v>
      </c>
      <c r="T39" s="18">
        <v>1321232</v>
      </c>
    </row>
    <row r="40" spans="1:20" s="2" customFormat="1">
      <c r="A40" s="4" t="s">
        <v>59</v>
      </c>
      <c r="B40" s="7">
        <v>12770</v>
      </c>
      <c r="C40" s="7">
        <v>11754</v>
      </c>
      <c r="D40" s="7">
        <v>12889</v>
      </c>
      <c r="E40" s="7">
        <v>15570</v>
      </c>
      <c r="F40" s="7">
        <v>15138</v>
      </c>
      <c r="G40" s="7">
        <v>20337</v>
      </c>
      <c r="H40" s="7">
        <v>23124</v>
      </c>
      <c r="I40" s="7">
        <v>23214</v>
      </c>
      <c r="J40" s="7">
        <v>23095</v>
      </c>
      <c r="K40" s="7">
        <v>19878</v>
      </c>
      <c r="L40" s="7">
        <v>18477</v>
      </c>
      <c r="M40" s="7">
        <v>21289</v>
      </c>
      <c r="N40" s="7">
        <v>19417</v>
      </c>
      <c r="O40" s="7">
        <v>21138</v>
      </c>
      <c r="P40" s="7">
        <v>23234</v>
      </c>
      <c r="Q40" s="7">
        <v>22146</v>
      </c>
      <c r="R40" s="7">
        <v>21618</v>
      </c>
      <c r="S40" s="7">
        <v>22727</v>
      </c>
      <c r="T40" s="7">
        <v>22528</v>
      </c>
    </row>
    <row r="41" spans="1:20" s="2" customFormat="1">
      <c r="A41" s="4" t="s">
        <v>60</v>
      </c>
      <c r="B41" s="7">
        <v>567432</v>
      </c>
      <c r="C41" s="7">
        <v>560810</v>
      </c>
      <c r="D41" s="7">
        <v>592146</v>
      </c>
      <c r="E41" s="7">
        <v>612882</v>
      </c>
      <c r="F41" s="7">
        <v>657883</v>
      </c>
      <c r="G41" s="7">
        <v>718493</v>
      </c>
      <c r="H41" s="7">
        <v>758479</v>
      </c>
      <c r="I41" s="7">
        <v>819844</v>
      </c>
      <c r="J41" s="7">
        <v>803884</v>
      </c>
      <c r="K41" s="7">
        <v>789913</v>
      </c>
      <c r="L41" s="7">
        <v>821909</v>
      </c>
      <c r="M41" s="7">
        <v>927400</v>
      </c>
      <c r="N41" s="7">
        <v>922275</v>
      </c>
      <c r="O41" s="7">
        <v>885628</v>
      </c>
      <c r="P41" s="7">
        <v>887455</v>
      </c>
      <c r="Q41" s="7">
        <v>924442</v>
      </c>
      <c r="R41" s="7">
        <v>923127</v>
      </c>
      <c r="S41" s="7">
        <v>1024563</v>
      </c>
      <c r="T41" s="7">
        <v>1000409</v>
      </c>
    </row>
    <row r="42" spans="1:20" s="2" customFormat="1">
      <c r="A42" s="4" t="s">
        <v>61</v>
      </c>
      <c r="B42" s="7">
        <v>131084</v>
      </c>
      <c r="C42" s="7">
        <v>146322</v>
      </c>
      <c r="D42" s="7">
        <v>147577</v>
      </c>
      <c r="E42" s="7">
        <v>150044</v>
      </c>
      <c r="F42" s="7">
        <v>153944</v>
      </c>
      <c r="G42" s="7">
        <v>160237</v>
      </c>
      <c r="H42" s="7">
        <v>169689</v>
      </c>
      <c r="I42" s="7">
        <v>172940</v>
      </c>
      <c r="J42" s="7">
        <v>154014</v>
      </c>
      <c r="K42" s="7">
        <v>162237</v>
      </c>
      <c r="L42" s="7">
        <v>166081</v>
      </c>
      <c r="M42" s="7">
        <v>168410</v>
      </c>
      <c r="N42" s="7">
        <v>182734</v>
      </c>
      <c r="O42" s="7">
        <v>179411</v>
      </c>
      <c r="P42" s="7">
        <v>179096</v>
      </c>
      <c r="Q42" s="7">
        <v>199586</v>
      </c>
      <c r="R42" s="7">
        <v>198750</v>
      </c>
      <c r="S42" s="7">
        <v>201744</v>
      </c>
      <c r="T42" s="7">
        <v>188002</v>
      </c>
    </row>
    <row r="43" spans="1:20" s="2" customFormat="1">
      <c r="A43" s="4" t="s">
        <v>62</v>
      </c>
      <c r="B43" s="7">
        <v>279730</v>
      </c>
      <c r="C43" s="7">
        <v>250728</v>
      </c>
      <c r="D43" s="7">
        <v>267494</v>
      </c>
      <c r="E43" s="7">
        <v>270605</v>
      </c>
      <c r="F43" s="7">
        <v>297355</v>
      </c>
      <c r="G43" s="7">
        <v>305083</v>
      </c>
      <c r="H43" s="7">
        <v>343168</v>
      </c>
      <c r="I43" s="7">
        <v>387332</v>
      </c>
      <c r="J43" s="7">
        <v>334393</v>
      </c>
      <c r="K43" s="7">
        <v>320215</v>
      </c>
      <c r="L43" s="7">
        <v>342983</v>
      </c>
      <c r="M43" s="7">
        <v>337085</v>
      </c>
      <c r="N43" s="7">
        <v>325278</v>
      </c>
      <c r="O43" s="7">
        <v>312872</v>
      </c>
      <c r="P43" s="7">
        <v>298050</v>
      </c>
      <c r="Q43" s="7">
        <v>321653</v>
      </c>
      <c r="R43" s="7">
        <v>413758</v>
      </c>
      <c r="S43" s="7">
        <v>413962</v>
      </c>
      <c r="T43" s="7">
        <v>377341</v>
      </c>
    </row>
    <row r="44" spans="1:20" s="2" customFormat="1">
      <c r="A44" s="4" t="s">
        <v>63</v>
      </c>
      <c r="B44" s="7">
        <v>71195</v>
      </c>
      <c r="C44" s="7">
        <v>69875</v>
      </c>
      <c r="D44" s="7">
        <v>76885</v>
      </c>
      <c r="E44" s="7">
        <v>74430</v>
      </c>
      <c r="F44" s="7">
        <v>79194</v>
      </c>
      <c r="G44" s="7">
        <v>86289</v>
      </c>
      <c r="H44" s="7">
        <v>85734</v>
      </c>
      <c r="I44" s="7">
        <v>93455</v>
      </c>
      <c r="J44" s="7">
        <v>92768</v>
      </c>
      <c r="K44" s="7">
        <v>96745</v>
      </c>
      <c r="L44" s="7">
        <v>92437</v>
      </c>
      <c r="M44" s="7">
        <v>100398</v>
      </c>
      <c r="N44" s="7">
        <v>99696</v>
      </c>
      <c r="O44" s="7">
        <v>106914</v>
      </c>
      <c r="P44" s="7">
        <v>129919</v>
      </c>
      <c r="Q44" s="7">
        <v>124946</v>
      </c>
      <c r="R44" s="7">
        <v>137686</v>
      </c>
      <c r="S44" s="7">
        <v>135921</v>
      </c>
      <c r="T44" s="7">
        <v>142756</v>
      </c>
    </row>
    <row r="45" spans="1:20" s="2" customFormat="1">
      <c r="A45" s="4" t="s">
        <v>64</v>
      </c>
      <c r="B45" s="7">
        <v>353137</v>
      </c>
      <c r="C45" s="7">
        <v>375462</v>
      </c>
      <c r="D45" s="7">
        <v>382831</v>
      </c>
      <c r="E45" s="7">
        <v>361318</v>
      </c>
      <c r="F45" s="7">
        <v>392997</v>
      </c>
      <c r="G45" s="7">
        <v>465672</v>
      </c>
      <c r="H45" s="7">
        <v>487859</v>
      </c>
      <c r="I45" s="7">
        <v>525788</v>
      </c>
      <c r="J45" s="7">
        <v>529755</v>
      </c>
      <c r="K45" s="7">
        <v>571811</v>
      </c>
      <c r="L45" s="7">
        <v>602449</v>
      </c>
      <c r="M45" s="7">
        <v>604385</v>
      </c>
      <c r="N45" s="7">
        <v>659365</v>
      </c>
      <c r="O45" s="7">
        <v>676259</v>
      </c>
      <c r="P45" s="7">
        <v>698487</v>
      </c>
      <c r="Q45" s="7">
        <v>751988</v>
      </c>
      <c r="R45" s="7">
        <v>907240</v>
      </c>
      <c r="S45" s="7">
        <v>1018110</v>
      </c>
      <c r="T45" s="7">
        <v>1091604</v>
      </c>
    </row>
    <row r="46" spans="1:20" s="2" customFormat="1">
      <c r="A46" s="4" t="s">
        <v>65</v>
      </c>
      <c r="B46" s="7">
        <v>174964</v>
      </c>
      <c r="C46" s="7">
        <v>170741</v>
      </c>
      <c r="D46" s="7">
        <v>170518</v>
      </c>
      <c r="E46" s="7">
        <v>153158</v>
      </c>
      <c r="F46" s="7">
        <v>159797</v>
      </c>
      <c r="G46" s="7">
        <v>175939</v>
      </c>
      <c r="H46" s="7">
        <v>149865</v>
      </c>
      <c r="I46" s="7">
        <v>148844</v>
      </c>
      <c r="J46" s="7">
        <v>124556</v>
      </c>
      <c r="K46" s="7">
        <v>135193</v>
      </c>
      <c r="L46" s="7">
        <v>139949</v>
      </c>
      <c r="M46" s="7">
        <v>132259</v>
      </c>
      <c r="N46" s="7">
        <v>134443</v>
      </c>
      <c r="O46" s="7">
        <v>138194</v>
      </c>
      <c r="P46" s="7">
        <v>134491</v>
      </c>
      <c r="Q46" s="7">
        <v>107828</v>
      </c>
      <c r="R46" s="7">
        <v>114504</v>
      </c>
      <c r="S46" s="7">
        <v>139827</v>
      </c>
      <c r="T46" s="7">
        <v>138615</v>
      </c>
    </row>
    <row r="47" spans="1:20" s="2" customFormat="1">
      <c r="A47" s="4" t="s">
        <v>66</v>
      </c>
      <c r="B47" s="7">
        <v>330238</v>
      </c>
      <c r="C47" s="7">
        <v>294135</v>
      </c>
      <c r="D47" s="7">
        <v>322547</v>
      </c>
      <c r="E47" s="7">
        <v>291076</v>
      </c>
      <c r="F47" s="7">
        <v>387119</v>
      </c>
      <c r="G47" s="7">
        <v>537439</v>
      </c>
      <c r="H47" s="7">
        <v>595693</v>
      </c>
      <c r="I47" s="7">
        <v>705949</v>
      </c>
      <c r="J47" s="7">
        <v>559672</v>
      </c>
      <c r="K47" s="7">
        <v>1065173</v>
      </c>
      <c r="L47" s="7">
        <v>809833</v>
      </c>
      <c r="M47" s="7">
        <v>524098</v>
      </c>
      <c r="N47" s="7">
        <v>487321</v>
      </c>
      <c r="O47" s="7">
        <v>616340</v>
      </c>
      <c r="P47" s="7">
        <v>637146</v>
      </c>
      <c r="Q47" s="7">
        <v>612462</v>
      </c>
      <c r="R47" s="7">
        <v>763486</v>
      </c>
      <c r="S47" s="7">
        <v>797633</v>
      </c>
      <c r="T47" s="7">
        <v>524061</v>
      </c>
    </row>
    <row r="48" spans="1:20" s="2" customFormat="1">
      <c r="A48" s="4" t="s">
        <v>67</v>
      </c>
      <c r="B48" s="7">
        <v>29958</v>
      </c>
      <c r="C48" s="7">
        <v>16472</v>
      </c>
      <c r="D48" s="7">
        <v>22412</v>
      </c>
      <c r="E48" s="7">
        <v>27288</v>
      </c>
      <c r="F48" s="7">
        <v>26008</v>
      </c>
      <c r="G48" s="7">
        <v>34721</v>
      </c>
      <c r="H48" s="7">
        <v>34976</v>
      </c>
      <c r="I48" s="7">
        <v>44780</v>
      </c>
      <c r="J48" s="7">
        <v>65742</v>
      </c>
      <c r="K48" s="7">
        <v>73922</v>
      </c>
      <c r="L48" s="7">
        <v>59779</v>
      </c>
      <c r="M48" s="7">
        <v>40169</v>
      </c>
      <c r="N48" s="7">
        <v>63217</v>
      </c>
      <c r="O48" s="7">
        <v>65563</v>
      </c>
      <c r="P48" s="7">
        <v>78494</v>
      </c>
      <c r="Q48" s="7">
        <v>145033</v>
      </c>
      <c r="R48" s="7">
        <v>89113</v>
      </c>
      <c r="S48" s="7">
        <v>123312</v>
      </c>
      <c r="T48" s="7">
        <v>137945</v>
      </c>
    </row>
    <row r="49" spans="1:20" s="2" customFormat="1">
      <c r="A49" s="4" t="s">
        <v>68</v>
      </c>
      <c r="B49" s="7">
        <v>290810</v>
      </c>
      <c r="C49" s="7">
        <v>198789</v>
      </c>
      <c r="D49" s="7">
        <v>269793</v>
      </c>
      <c r="E49" s="7">
        <v>366575</v>
      </c>
      <c r="F49" s="7">
        <v>380632</v>
      </c>
      <c r="G49" s="7">
        <v>356395</v>
      </c>
      <c r="H49" s="7">
        <v>389019</v>
      </c>
      <c r="I49" s="7">
        <v>324733</v>
      </c>
      <c r="J49" s="7">
        <v>392163</v>
      </c>
      <c r="K49" s="7">
        <v>472928</v>
      </c>
      <c r="L49" s="7">
        <v>422796</v>
      </c>
      <c r="M49" s="7">
        <v>445696</v>
      </c>
      <c r="N49" s="7">
        <v>463299</v>
      </c>
      <c r="O49" s="7">
        <v>423796</v>
      </c>
      <c r="P49" s="7">
        <v>410331</v>
      </c>
      <c r="Q49" s="7">
        <v>491918</v>
      </c>
      <c r="R49" s="7">
        <v>625340</v>
      </c>
      <c r="S49" s="7">
        <v>598214</v>
      </c>
      <c r="T49" s="7">
        <v>558117</v>
      </c>
    </row>
    <row r="50" spans="1:20" s="2" customFormat="1">
      <c r="A50" s="6" t="s">
        <v>69</v>
      </c>
      <c r="B50" s="8">
        <v>257868</v>
      </c>
      <c r="C50" s="8">
        <v>260957</v>
      </c>
      <c r="D50" s="8">
        <v>274213</v>
      </c>
      <c r="E50" s="8">
        <v>378972</v>
      </c>
      <c r="F50" s="8">
        <v>442130</v>
      </c>
      <c r="G50" s="8">
        <v>465341</v>
      </c>
      <c r="H50" s="8">
        <v>485054</v>
      </c>
      <c r="I50" s="8">
        <v>503356</v>
      </c>
      <c r="J50" s="8">
        <v>504060</v>
      </c>
      <c r="K50" s="8">
        <v>495857</v>
      </c>
      <c r="L50" s="8">
        <v>483840</v>
      </c>
      <c r="M50" s="8">
        <v>489868</v>
      </c>
      <c r="N50" s="8">
        <v>489597</v>
      </c>
      <c r="O50" s="8">
        <v>481310</v>
      </c>
      <c r="P50" s="8">
        <v>484897</v>
      </c>
      <c r="Q50" s="8">
        <v>473816</v>
      </c>
      <c r="R50" s="8">
        <v>471008</v>
      </c>
      <c r="S50" s="8">
        <v>506357</v>
      </c>
      <c r="T50" s="8">
        <v>489592</v>
      </c>
    </row>
    <row r="51" spans="1:20" ht="15.75">
      <c r="A51" s="9" t="s">
        <v>70</v>
      </c>
      <c r="B51" s="10">
        <v>6527800</v>
      </c>
      <c r="C51" s="10">
        <v>6596585</v>
      </c>
      <c r="D51" s="10">
        <v>6914871</v>
      </c>
      <c r="E51" s="10">
        <v>7112130</v>
      </c>
      <c r="F51" s="10">
        <v>7628342</v>
      </c>
      <c r="G51" s="10">
        <v>8415645</v>
      </c>
      <c r="H51" s="10">
        <v>8953181</v>
      </c>
      <c r="I51" s="10">
        <v>9531081</v>
      </c>
      <c r="J51" s="10">
        <v>9473978</v>
      </c>
      <c r="K51" s="10">
        <v>10294684</v>
      </c>
      <c r="L51" s="10">
        <v>10233843</v>
      </c>
      <c r="M51" s="10">
        <v>10319256</v>
      </c>
      <c r="N51" s="10">
        <v>10565523</v>
      </c>
      <c r="O51" s="10">
        <v>10864510</v>
      </c>
      <c r="P51" s="10">
        <v>11016485</v>
      </c>
      <c r="Q51" s="10">
        <v>11435545</v>
      </c>
      <c r="R51" s="10">
        <v>12101449</v>
      </c>
      <c r="S51" s="10">
        <v>12989170</v>
      </c>
      <c r="T51" s="28">
        <v>13027698</v>
      </c>
    </row>
  </sheetData>
  <mergeCells count="4">
    <mergeCell ref="B7:T7"/>
    <mergeCell ref="B34:T34"/>
    <mergeCell ref="A7:A8"/>
    <mergeCell ref="A34:A3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D99E3-513F-4A1E-A4B8-85A859946682}">
  <dimension ref="A1:BA25"/>
  <sheetViews>
    <sheetView workbookViewId="0">
      <selection activeCell="BB10" sqref="BB10"/>
    </sheetView>
  </sheetViews>
  <sheetFormatPr defaultRowHeight="15"/>
  <cols>
    <col min="1" max="1" width="18.85546875" customWidth="1"/>
    <col min="3" max="31" width="0" hidden="1" customWidth="1"/>
  </cols>
  <sheetData>
    <row r="1" spans="1:53">
      <c r="A1" t="s">
        <v>93</v>
      </c>
    </row>
    <row r="2" spans="1:53">
      <c r="A2" t="s">
        <v>94</v>
      </c>
    </row>
    <row r="3" spans="1:53">
      <c r="A3" t="s">
        <v>95</v>
      </c>
    </row>
    <row r="4" spans="1:53">
      <c r="A4" t="s">
        <v>96</v>
      </c>
    </row>
    <row r="5" spans="1:53">
      <c r="A5" t="s">
        <v>97</v>
      </c>
    </row>
    <row r="9" spans="1:53">
      <c r="A9" t="s">
        <v>98</v>
      </c>
      <c r="B9" t="s">
        <v>99</v>
      </c>
    </row>
    <row r="10" spans="1:53">
      <c r="A10" t="s">
        <v>100</v>
      </c>
      <c r="B10">
        <v>1970</v>
      </c>
      <c r="C10">
        <v>1971</v>
      </c>
      <c r="D10">
        <v>1972</v>
      </c>
      <c r="E10">
        <v>1973</v>
      </c>
      <c r="F10">
        <v>1974</v>
      </c>
      <c r="G10">
        <v>1975</v>
      </c>
      <c r="H10">
        <v>1976</v>
      </c>
      <c r="I10">
        <v>1977</v>
      </c>
      <c r="J10">
        <v>1978</v>
      </c>
      <c r="K10">
        <v>1979</v>
      </c>
      <c r="L10">
        <v>1980</v>
      </c>
      <c r="M10">
        <v>1981</v>
      </c>
      <c r="N10">
        <v>1982</v>
      </c>
      <c r="O10">
        <v>1983</v>
      </c>
      <c r="P10">
        <v>1984</v>
      </c>
      <c r="Q10">
        <v>1985</v>
      </c>
      <c r="R10">
        <v>1986</v>
      </c>
      <c r="S10">
        <v>1987</v>
      </c>
      <c r="T10">
        <v>1988</v>
      </c>
      <c r="U10">
        <v>1989</v>
      </c>
      <c r="V10">
        <v>1990</v>
      </c>
      <c r="W10">
        <v>1991</v>
      </c>
      <c r="X10">
        <v>1992</v>
      </c>
      <c r="Y10">
        <v>1993</v>
      </c>
      <c r="Z10">
        <v>1994</v>
      </c>
      <c r="AA10">
        <v>1995</v>
      </c>
      <c r="AB10">
        <v>1996</v>
      </c>
      <c r="AC10">
        <v>1997</v>
      </c>
      <c r="AD10">
        <v>1998</v>
      </c>
      <c r="AE10">
        <v>1999</v>
      </c>
      <c r="AF10">
        <v>2000</v>
      </c>
      <c r="AG10">
        <v>2001</v>
      </c>
      <c r="AH10">
        <v>2002</v>
      </c>
      <c r="AI10">
        <v>2003</v>
      </c>
      <c r="AJ10">
        <v>2004</v>
      </c>
      <c r="AK10">
        <v>2005</v>
      </c>
      <c r="AL10">
        <v>2006</v>
      </c>
      <c r="AM10">
        <v>2007</v>
      </c>
      <c r="AN10">
        <v>2008</v>
      </c>
      <c r="AO10">
        <v>2009</v>
      </c>
      <c r="AP10">
        <v>2010</v>
      </c>
      <c r="AQ10">
        <v>2011</v>
      </c>
      <c r="AR10">
        <v>2012</v>
      </c>
      <c r="AS10">
        <v>2013</v>
      </c>
      <c r="AT10">
        <v>2014</v>
      </c>
      <c r="AU10">
        <v>2015</v>
      </c>
      <c r="AV10">
        <v>2016</v>
      </c>
      <c r="AW10">
        <v>2017</v>
      </c>
      <c r="AX10">
        <v>2018</v>
      </c>
      <c r="AY10">
        <v>2019</v>
      </c>
      <c r="AZ10">
        <v>2020</v>
      </c>
    </row>
    <row r="11" spans="1:53">
      <c r="A11" t="s">
        <v>101</v>
      </c>
      <c r="B11">
        <v>20.3</v>
      </c>
      <c r="C11">
        <v>20.9</v>
      </c>
      <c r="D11">
        <v>21.9</v>
      </c>
      <c r="E11">
        <v>23.6</v>
      </c>
      <c r="F11">
        <v>26.2</v>
      </c>
      <c r="G11">
        <v>29</v>
      </c>
      <c r="H11">
        <v>31.1</v>
      </c>
      <c r="I11">
        <v>33.6</v>
      </c>
      <c r="J11">
        <v>36.6</v>
      </c>
      <c r="K11">
        <v>40</v>
      </c>
      <c r="L11">
        <v>44</v>
      </c>
      <c r="M11">
        <v>49.5</v>
      </c>
      <c r="N11">
        <v>54.9</v>
      </c>
      <c r="O11">
        <v>58.1</v>
      </c>
      <c r="P11">
        <v>60.6</v>
      </c>
      <c r="Q11">
        <v>63</v>
      </c>
      <c r="R11">
        <v>65.599999999999994</v>
      </c>
      <c r="S11">
        <v>68.5</v>
      </c>
      <c r="T11">
        <v>71.2</v>
      </c>
      <c r="U11">
        <v>74.8</v>
      </c>
      <c r="V11">
        <v>78.400000000000006</v>
      </c>
      <c r="W11">
        <v>82.8</v>
      </c>
      <c r="X11">
        <v>84</v>
      </c>
      <c r="Y11">
        <v>85.6</v>
      </c>
      <c r="Z11">
        <v>85.7</v>
      </c>
      <c r="AA11">
        <v>87.6</v>
      </c>
      <c r="AB11">
        <v>88.9</v>
      </c>
      <c r="AC11">
        <v>90.4</v>
      </c>
      <c r="AD11">
        <v>91.3</v>
      </c>
      <c r="AE11">
        <v>92.9</v>
      </c>
      <c r="AF11">
        <v>95.4</v>
      </c>
      <c r="AG11">
        <v>97.8</v>
      </c>
      <c r="AH11">
        <v>100</v>
      </c>
      <c r="AI11">
        <v>102.8</v>
      </c>
      <c r="AJ11">
        <v>104.7</v>
      </c>
      <c r="AK11">
        <v>107</v>
      </c>
      <c r="AL11">
        <v>109.1</v>
      </c>
      <c r="AM11">
        <v>111.5</v>
      </c>
      <c r="AN11">
        <v>114.1</v>
      </c>
      <c r="AO11">
        <v>114.4</v>
      </c>
      <c r="AP11">
        <v>116.5</v>
      </c>
      <c r="AQ11">
        <v>119.9</v>
      </c>
      <c r="AR11">
        <v>121.7</v>
      </c>
      <c r="AS11">
        <v>122.8</v>
      </c>
      <c r="AT11">
        <v>125.2</v>
      </c>
      <c r="AU11">
        <v>126.6</v>
      </c>
      <c r="AV11">
        <v>128.4</v>
      </c>
      <c r="AW11">
        <v>130.4</v>
      </c>
      <c r="AX11">
        <v>133.4</v>
      </c>
      <c r="AY11">
        <v>136</v>
      </c>
      <c r="AZ11">
        <v>137</v>
      </c>
    </row>
    <row r="12" spans="1:53">
      <c r="A12" t="s">
        <v>102</v>
      </c>
      <c r="B12" s="27">
        <f t="shared" ref="B12:AX12" si="0">B11/$AY$11</f>
        <v>0.14926470588235294</v>
      </c>
      <c r="C12" s="27">
        <f t="shared" si="0"/>
        <v>0.15367647058823528</v>
      </c>
      <c r="D12" s="27">
        <f t="shared" si="0"/>
        <v>0.16102941176470587</v>
      </c>
      <c r="E12" s="27">
        <f t="shared" si="0"/>
        <v>0.1735294117647059</v>
      </c>
      <c r="F12" s="27">
        <f t="shared" si="0"/>
        <v>0.19264705882352939</v>
      </c>
      <c r="G12" s="27">
        <f t="shared" si="0"/>
        <v>0.21323529411764705</v>
      </c>
      <c r="H12" s="27">
        <f t="shared" si="0"/>
        <v>0.22867647058823531</v>
      </c>
      <c r="I12" s="27">
        <f t="shared" si="0"/>
        <v>0.24705882352941178</v>
      </c>
      <c r="J12" s="27">
        <f t="shared" si="0"/>
        <v>0.26911764705882352</v>
      </c>
      <c r="K12" s="27">
        <f t="shared" si="0"/>
        <v>0.29411764705882354</v>
      </c>
      <c r="L12" s="27">
        <f t="shared" si="0"/>
        <v>0.3235294117647059</v>
      </c>
      <c r="M12" s="27">
        <f t="shared" si="0"/>
        <v>0.3639705882352941</v>
      </c>
      <c r="N12" s="27">
        <f t="shared" si="0"/>
        <v>0.4036764705882353</v>
      </c>
      <c r="O12" s="27">
        <f t="shared" si="0"/>
        <v>0.42720588235294121</v>
      </c>
      <c r="P12" s="27">
        <f t="shared" si="0"/>
        <v>0.44558823529411767</v>
      </c>
      <c r="Q12" s="27">
        <f t="shared" si="0"/>
        <v>0.46323529411764708</v>
      </c>
      <c r="R12" s="27">
        <f t="shared" si="0"/>
        <v>0.48235294117647054</v>
      </c>
      <c r="S12" s="27">
        <f t="shared" si="0"/>
        <v>0.50367647058823528</v>
      </c>
      <c r="T12" s="27">
        <f t="shared" si="0"/>
        <v>0.52352941176470591</v>
      </c>
      <c r="U12" s="27">
        <f t="shared" si="0"/>
        <v>0.54999999999999993</v>
      </c>
      <c r="V12" s="27">
        <f t="shared" si="0"/>
        <v>0.57647058823529418</v>
      </c>
      <c r="W12" s="27">
        <f t="shared" si="0"/>
        <v>0.60882352941176465</v>
      </c>
      <c r="X12" s="27">
        <f t="shared" si="0"/>
        <v>0.61764705882352944</v>
      </c>
      <c r="Y12" s="27">
        <f t="shared" si="0"/>
        <v>0.62941176470588234</v>
      </c>
      <c r="Z12" s="27">
        <f t="shared" si="0"/>
        <v>0.63014705882352939</v>
      </c>
      <c r="AA12" s="27">
        <f t="shared" si="0"/>
        <v>0.64411764705882346</v>
      </c>
      <c r="AB12" s="27">
        <f t="shared" si="0"/>
        <v>0.6536764705882353</v>
      </c>
      <c r="AC12" s="27">
        <f t="shared" si="0"/>
        <v>0.66470588235294126</v>
      </c>
      <c r="AD12" s="27">
        <f t="shared" si="0"/>
        <v>0.67132352941176465</v>
      </c>
      <c r="AE12" s="27">
        <f t="shared" si="0"/>
        <v>0.68308823529411766</v>
      </c>
      <c r="AF12" s="27">
        <f t="shared" si="0"/>
        <v>0.70147058823529418</v>
      </c>
      <c r="AG12" s="27">
        <f t="shared" si="0"/>
        <v>0.71911764705882353</v>
      </c>
      <c r="AH12" s="27">
        <f t="shared" si="0"/>
        <v>0.73529411764705888</v>
      </c>
      <c r="AI12" s="27">
        <f t="shared" si="0"/>
        <v>0.75588235294117645</v>
      </c>
      <c r="AJ12" s="27">
        <f t="shared" si="0"/>
        <v>0.76985294117647063</v>
      </c>
      <c r="AK12" s="27">
        <f t="shared" si="0"/>
        <v>0.78676470588235292</v>
      </c>
      <c r="AL12" s="27">
        <f t="shared" si="0"/>
        <v>0.8022058823529411</v>
      </c>
      <c r="AM12" s="27">
        <f t="shared" si="0"/>
        <v>0.81985294117647056</v>
      </c>
      <c r="AN12" s="27">
        <f t="shared" si="0"/>
        <v>0.83897058823529402</v>
      </c>
      <c r="AO12" s="27">
        <f t="shared" si="0"/>
        <v>0.8411764705882353</v>
      </c>
      <c r="AP12" s="27">
        <f t="shared" si="0"/>
        <v>0.85661764705882348</v>
      </c>
      <c r="AQ12" s="27">
        <f t="shared" si="0"/>
        <v>0.88161764705882362</v>
      </c>
      <c r="AR12" s="27">
        <f t="shared" si="0"/>
        <v>0.89485294117647063</v>
      </c>
      <c r="AS12" s="27">
        <f t="shared" si="0"/>
        <v>0.90294117647058825</v>
      </c>
      <c r="AT12" s="27">
        <f t="shared" si="0"/>
        <v>0.92058823529411771</v>
      </c>
      <c r="AU12" s="27">
        <f t="shared" si="0"/>
        <v>0.93088235294117638</v>
      </c>
      <c r="AV12" s="27">
        <f t="shared" si="0"/>
        <v>0.94411764705882362</v>
      </c>
      <c r="AW12" s="27">
        <f t="shared" si="0"/>
        <v>0.95882352941176474</v>
      </c>
      <c r="AX12" s="27">
        <f t="shared" si="0"/>
        <v>0.98088235294117654</v>
      </c>
      <c r="AY12" s="27">
        <f>AY11/$AY$11</f>
        <v>1</v>
      </c>
      <c r="AZ12" s="27">
        <f>AZ11/$AY$11</f>
        <v>1.0073529411764706</v>
      </c>
      <c r="BA12" s="27"/>
    </row>
    <row r="16" spans="1:53">
      <c r="A16" t="s">
        <v>103</v>
      </c>
    </row>
    <row r="17" spans="1:18">
      <c r="A17">
        <v>1</v>
      </c>
      <c r="B17" t="s">
        <v>104</v>
      </c>
    </row>
    <row r="18" spans="1:18">
      <c r="A18">
        <v>2</v>
      </c>
      <c r="B18" t="s">
        <v>105</v>
      </c>
    </row>
    <row r="19" spans="1:18">
      <c r="A19">
        <v>3</v>
      </c>
      <c r="B19" t="s">
        <v>106</v>
      </c>
      <c r="C19" t="s">
        <v>107</v>
      </c>
    </row>
    <row r="20" spans="1:18">
      <c r="A20">
        <v>4</v>
      </c>
      <c r="B20" t="s">
        <v>108</v>
      </c>
      <c r="C20" t="s">
        <v>109</v>
      </c>
      <c r="D20" t="s">
        <v>110</v>
      </c>
      <c r="E20" t="s">
        <v>111</v>
      </c>
      <c r="F20" t="s">
        <v>112</v>
      </c>
      <c r="G20" t="s">
        <v>113</v>
      </c>
      <c r="H20" t="s">
        <v>114</v>
      </c>
      <c r="I20" t="s">
        <v>115</v>
      </c>
      <c r="J20" t="s">
        <v>116</v>
      </c>
      <c r="K20" t="s">
        <v>117</v>
      </c>
      <c r="L20" t="s">
        <v>118</v>
      </c>
      <c r="M20" t="s">
        <v>119</v>
      </c>
      <c r="N20" t="s">
        <v>120</v>
      </c>
      <c r="O20" t="s">
        <v>121</v>
      </c>
      <c r="P20" t="s">
        <v>122</v>
      </c>
      <c r="Q20" t="s">
        <v>123</v>
      </c>
      <c r="R20" t="s">
        <v>124</v>
      </c>
    </row>
    <row r="24" spans="1:18">
      <c r="A24" t="s">
        <v>125</v>
      </c>
    </row>
    <row r="25" spans="1:18">
      <c r="A25" t="s">
        <v>126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22C77DE466F9640B33C85DC5E393998" ma:contentTypeVersion="6" ma:contentTypeDescription="Create a new document." ma:contentTypeScope="" ma:versionID="ef9824bd32c7cf047025226d2c14de3b">
  <xsd:schema xmlns:xsd="http://www.w3.org/2001/XMLSchema" xmlns:xs="http://www.w3.org/2001/XMLSchema" xmlns:p="http://schemas.microsoft.com/office/2006/metadata/properties" xmlns:ns2="14e16b70-ab8a-46ad-9564-b07735a7431d" xmlns:ns3="ab226b7d-2fc3-4df7-a462-710f1dcbdb42" targetNamespace="http://schemas.microsoft.com/office/2006/metadata/properties" ma:root="true" ma:fieldsID="c13d414c3ab1f1c5e4ffcbaa2e0cde9e" ns2:_="" ns3:_="">
    <xsd:import namespace="14e16b70-ab8a-46ad-9564-b07735a7431d"/>
    <xsd:import namespace="ab226b7d-2fc3-4df7-a462-710f1dcbdb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16b70-ab8a-46ad-9564-b07735a743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226b7d-2fc3-4df7-a462-710f1dcbdb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A45E32-9A46-4968-BF00-E6A60B5AAD93}"/>
</file>

<file path=customXml/itemProps2.xml><?xml version="1.0" encoding="utf-8"?>
<ds:datastoreItem xmlns:ds="http://schemas.openxmlformats.org/officeDocument/2006/customXml" ds:itemID="{11CAFC3B-C161-4C94-98B7-8EF009E49E0D}"/>
</file>

<file path=customXml/itemProps3.xml><?xml version="1.0" encoding="utf-8"?>
<ds:datastoreItem xmlns:ds="http://schemas.openxmlformats.org/officeDocument/2006/customXml" ds:itemID="{197183EA-8A03-49AD-A01A-AA11BF2152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Janna Bryson</dc:creator>
  <cp:keywords/>
  <dc:description/>
  <cp:lastModifiedBy>Caroline Lachance</cp:lastModifiedBy>
  <cp:revision/>
  <dcterms:created xsi:type="dcterms:W3CDTF">2021-05-05T19:59:48Z</dcterms:created>
  <dcterms:modified xsi:type="dcterms:W3CDTF">2022-06-30T15:39:43Z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d3968e8-c45d-45f4-aba1-48bd0eaca326_Enabled">
    <vt:lpwstr>true</vt:lpwstr>
  </property>
  <property fmtid="{D5CDD505-2E9C-101B-9397-08002B2CF9AE}" pid="3" name="MSIP_Label_bd3968e8-c45d-45f4-aba1-48bd0eaca326_SetDate">
    <vt:lpwstr>2021-05-05T19:59:48Z</vt:lpwstr>
  </property>
  <property fmtid="{D5CDD505-2E9C-101B-9397-08002B2CF9AE}" pid="4" name="MSIP_Label_bd3968e8-c45d-45f4-aba1-48bd0eaca326_Method">
    <vt:lpwstr>Standard</vt:lpwstr>
  </property>
  <property fmtid="{D5CDD505-2E9C-101B-9397-08002B2CF9AE}" pid="5" name="MSIP_Label_bd3968e8-c45d-45f4-aba1-48bd0eaca326_Name">
    <vt:lpwstr>General</vt:lpwstr>
  </property>
  <property fmtid="{D5CDD505-2E9C-101B-9397-08002B2CF9AE}" pid="6" name="MSIP_Label_bd3968e8-c45d-45f4-aba1-48bd0eaca326_SiteId">
    <vt:lpwstr>d532e20f-5090-4383-a7b9-aa5204b87eed</vt:lpwstr>
  </property>
  <property fmtid="{D5CDD505-2E9C-101B-9397-08002B2CF9AE}" pid="7" name="MSIP_Label_bd3968e8-c45d-45f4-aba1-48bd0eaca326_ActionId">
    <vt:lpwstr>b8378201-ad88-485a-9bb3-c9af527de7e2</vt:lpwstr>
  </property>
  <property fmtid="{D5CDD505-2E9C-101B-9397-08002B2CF9AE}" pid="8" name="MSIP_Label_bd3968e8-c45d-45f4-aba1-48bd0eaca326_ContentBits">
    <vt:lpwstr>0</vt:lpwstr>
  </property>
  <property fmtid="{D5CDD505-2E9C-101B-9397-08002B2CF9AE}" pid="9" name="ContentTypeId">
    <vt:lpwstr>0x010100122C77DE466F9640B33C85DC5E393998</vt:lpwstr>
  </property>
  <property fmtid="{D5CDD505-2E9C-101B-9397-08002B2CF9AE}" pid="10" name="Order">
    <vt:r8>137500</vt:r8>
  </property>
  <property fmtid="{D5CDD505-2E9C-101B-9397-08002B2CF9AE}" pid="11" name="xd_Signature">
    <vt:bool>false</vt:bool>
  </property>
  <property fmtid="{D5CDD505-2E9C-101B-9397-08002B2CF9AE}" pid="12" name="xd_ProgID">
    <vt:lpwstr/>
  </property>
  <property fmtid="{D5CDD505-2E9C-101B-9397-08002B2CF9AE}" pid="13" name="_ExtendedDescription">
    <vt:lpwstr/>
  </property>
  <property fmtid="{D5CDD505-2E9C-101B-9397-08002B2CF9AE}" pid="14" name="TriggerFlowInfo">
    <vt:lpwstr/>
  </property>
  <property fmtid="{D5CDD505-2E9C-101B-9397-08002B2CF9AE}" pid="15" name="ComplianceAssetId">
    <vt:lpwstr/>
  </property>
  <property fmtid="{D5CDD505-2E9C-101B-9397-08002B2CF9AE}" pid="16" name="TemplateUrl">
    <vt:lpwstr/>
  </property>
</Properties>
</file>